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" yWindow="0" windowWidth="12700" windowHeight="9200" activeTab="3"/>
  </bookViews>
  <sheets>
    <sheet name="国籍（出身地）別" sheetId="1" r:id="rId1"/>
    <sheet name="年齢別・男女別" sheetId="2" r:id="rId2"/>
    <sheet name="滞在期間別" sheetId="3" r:id="rId3"/>
    <sheet name="空港別" sheetId="4" r:id="rId4"/>
  </sheets>
  <definedNames/>
  <calcPr fullCalcOnLoad="1"/>
</workbook>
</file>

<file path=xl/sharedStrings.xml><?xml version="1.0" encoding="utf-8"?>
<sst xmlns="http://schemas.openxmlformats.org/spreadsheetml/2006/main" count="158" uniqueCount="120">
  <si>
    <t>30〜34歳</t>
  </si>
  <si>
    <t>35〜39歳</t>
  </si>
  <si>
    <t>40〜44歳</t>
  </si>
  <si>
    <t>45〜49歳</t>
  </si>
  <si>
    <t>50〜54歳</t>
  </si>
  <si>
    <t>55〜59歳</t>
  </si>
  <si>
    <t>60〜64歳</t>
  </si>
  <si>
    <t>65〜69歳</t>
  </si>
  <si>
    <t>70歳以上</t>
  </si>
  <si>
    <t>（54.7％）</t>
  </si>
  <si>
    <t>（45.3％）</t>
  </si>
  <si>
    <t>（53.7％）</t>
  </si>
  <si>
    <t>（46.3％）</t>
  </si>
  <si>
    <t>【外国人入国者数の年齢別・男女別内訳】</t>
  </si>
  <si>
    <t>新規入国者数</t>
  </si>
  <si>
    <t>再入国者数</t>
  </si>
  <si>
    <t>スペイン</t>
  </si>
  <si>
    <t>【2005年  外国人入国者数の国籍（出身地）別内訳】</t>
  </si>
  <si>
    <t>2005年</t>
  </si>
  <si>
    <t>（53.9％）</t>
  </si>
  <si>
    <t>（46.1％）</t>
  </si>
  <si>
    <t>【外国人入国者の空港別内訳】</t>
  </si>
  <si>
    <t>中部</t>
  </si>
  <si>
    <t>入国空港</t>
  </si>
  <si>
    <t>注1：中部空港の実績は、05年2月17日の開港から年末までの数字</t>
  </si>
  <si>
    <t>注2：05年の中部空港の前年比は、04年名古屋空港の実績との比較（参考値）</t>
  </si>
  <si>
    <t>注3：05年の名古屋空港の実績は、「その他」に計上</t>
  </si>
  <si>
    <t>【外国人出国者数の滞在期間別内訳】</t>
  </si>
  <si>
    <t>2002年</t>
  </si>
  <si>
    <t>5日以内</t>
  </si>
  <si>
    <t>10日以内</t>
  </si>
  <si>
    <t>15日以内</t>
  </si>
  <si>
    <t>20日以内</t>
  </si>
  <si>
    <t>1月以内</t>
  </si>
  <si>
    <t>2月以内</t>
  </si>
  <si>
    <t>3月以内</t>
  </si>
  <si>
    <t>6月以内</t>
  </si>
  <si>
    <t>1年以内</t>
  </si>
  <si>
    <t>2年以内</t>
  </si>
  <si>
    <t>3年以内</t>
  </si>
  <si>
    <t>5年以内</t>
  </si>
  <si>
    <t>10年以内</t>
  </si>
  <si>
    <t>10年を超える</t>
  </si>
  <si>
    <t>不詳</t>
  </si>
  <si>
    <t>成田</t>
  </si>
  <si>
    <t>関空</t>
  </si>
  <si>
    <t>新千歳</t>
  </si>
  <si>
    <t>仙台</t>
  </si>
  <si>
    <t>羽田</t>
  </si>
  <si>
    <t>名古屋</t>
  </si>
  <si>
    <t>福岡</t>
  </si>
  <si>
    <t>那覇</t>
  </si>
  <si>
    <t>空港小計</t>
  </si>
  <si>
    <t>海港小計</t>
  </si>
  <si>
    <t>入国</t>
  </si>
  <si>
    <t>出国</t>
  </si>
  <si>
    <t>東京</t>
  </si>
  <si>
    <t>横浜</t>
  </si>
  <si>
    <t>大阪</t>
  </si>
  <si>
    <t>神戸</t>
  </si>
  <si>
    <t>下関</t>
  </si>
  <si>
    <t>博多</t>
  </si>
  <si>
    <t>国籍（出身地）</t>
  </si>
  <si>
    <t>総数</t>
  </si>
  <si>
    <t>前年比</t>
  </si>
  <si>
    <t>新規入国者数</t>
  </si>
  <si>
    <t>再入国者数</t>
  </si>
  <si>
    <t>うち観光</t>
  </si>
  <si>
    <t>うち商用</t>
  </si>
  <si>
    <t>アジア</t>
  </si>
  <si>
    <t>韓国</t>
  </si>
  <si>
    <t>中国（台湾）</t>
  </si>
  <si>
    <t>中国</t>
  </si>
  <si>
    <t>フィリピン</t>
  </si>
  <si>
    <t>中国（香港）</t>
  </si>
  <si>
    <t>タイ</t>
  </si>
  <si>
    <t>シンガポール</t>
  </si>
  <si>
    <t>マレーシア</t>
  </si>
  <si>
    <t>インド</t>
  </si>
  <si>
    <t>インドネシア</t>
  </si>
  <si>
    <t>その他</t>
  </si>
  <si>
    <t>ヨーロッパ</t>
  </si>
  <si>
    <t>英国</t>
  </si>
  <si>
    <t>ドイツ</t>
  </si>
  <si>
    <t>フランス</t>
  </si>
  <si>
    <t>英国（香港）</t>
  </si>
  <si>
    <t>ロシア</t>
  </si>
  <si>
    <t>イタリア</t>
  </si>
  <si>
    <t>オランダ</t>
  </si>
  <si>
    <t>スウェーデン</t>
  </si>
  <si>
    <t>アフリカ</t>
  </si>
  <si>
    <t>南アフリカ</t>
  </si>
  <si>
    <t>ナイジェリア</t>
  </si>
  <si>
    <t>エジプト</t>
  </si>
  <si>
    <t>北米</t>
  </si>
  <si>
    <t>米国</t>
  </si>
  <si>
    <t>カナダ</t>
  </si>
  <si>
    <t>メキシコ</t>
  </si>
  <si>
    <t>南米</t>
  </si>
  <si>
    <t>ブラジル</t>
  </si>
  <si>
    <t>ペルー</t>
  </si>
  <si>
    <t>オセアニア</t>
  </si>
  <si>
    <t>オーストラリア</t>
  </si>
  <si>
    <t>ニュージーランド</t>
  </si>
  <si>
    <t>無国籍</t>
  </si>
  <si>
    <t>2003年</t>
  </si>
  <si>
    <t>総数</t>
  </si>
  <si>
    <t>男性</t>
  </si>
  <si>
    <t>男性</t>
  </si>
  <si>
    <t>女性</t>
  </si>
  <si>
    <t>女性</t>
  </si>
  <si>
    <t>2004年</t>
  </si>
  <si>
    <t>前年比</t>
  </si>
  <si>
    <t>構成比</t>
  </si>
  <si>
    <t>0〜4歳</t>
  </si>
  <si>
    <t>5〜9歳</t>
  </si>
  <si>
    <t>10〜14歳</t>
  </si>
  <si>
    <t>15〜19歳</t>
  </si>
  <si>
    <t>20〜24歳</t>
  </si>
  <si>
    <t>25〜29歳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</si>
</sst>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</numFmts>
  <fonts count="8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6"/>
      <name val="Osaka"/>
      <family val="3"/>
    </font>
    <font>
      <u val="single"/>
      <sz val="12"/>
      <color indexed="12"/>
      <name val="Osaka"/>
      <family val="0"/>
    </font>
    <font>
      <u val="single"/>
      <sz val="12"/>
      <color indexed="36"/>
      <name val="Osaka"/>
      <family val="0"/>
    </font>
    <font>
      <sz val="10"/>
      <name val="Osaka"/>
      <family val="0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6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76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76" fontId="0" fillId="0" borderId="25" xfId="0" applyNumberFormat="1" applyBorder="1" applyAlignment="1">
      <alignment/>
    </xf>
    <xf numFmtId="176" fontId="0" fillId="0" borderId="26" xfId="0" applyNumberFormat="1" applyBorder="1" applyAlignment="1">
      <alignment/>
    </xf>
    <xf numFmtId="1" fontId="0" fillId="0" borderId="24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3" fontId="0" fillId="0" borderId="20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31" xfId="0" applyNumberFormat="1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49" fontId="7" fillId="0" borderId="15" xfId="0" applyNumberFormat="1" applyFont="1" applyBorder="1" applyAlignment="1">
      <alignment horizontal="center"/>
    </xf>
    <xf numFmtId="49" fontId="7" fillId="0" borderId="31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176" fontId="0" fillId="0" borderId="35" xfId="0" applyNumberFormat="1" applyBorder="1" applyAlignment="1">
      <alignment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6" xfId="0" applyBorder="1" applyAlignment="1">
      <alignment/>
    </xf>
    <xf numFmtId="176" fontId="0" fillId="0" borderId="37" xfId="0" applyNumberFormat="1" applyBorder="1" applyAlignment="1">
      <alignment/>
    </xf>
    <xf numFmtId="176" fontId="0" fillId="0" borderId="38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40" xfId="0" applyNumberFormat="1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0" fontId="0" fillId="0" borderId="40" xfId="0" applyBorder="1" applyAlignment="1">
      <alignment/>
    </xf>
    <xf numFmtId="0" fontId="0" fillId="0" borderId="25" xfId="0" applyBorder="1" applyAlignment="1">
      <alignment/>
    </xf>
    <xf numFmtId="3" fontId="0" fillId="0" borderId="1" xfId="0" applyNumberFormat="1" applyBorder="1" applyAlignment="1">
      <alignment/>
    </xf>
    <xf numFmtId="176" fontId="0" fillId="0" borderId="41" xfId="0" applyNumberFormat="1" applyBorder="1" applyAlignment="1">
      <alignment/>
    </xf>
    <xf numFmtId="3" fontId="0" fillId="0" borderId="2" xfId="0" applyNumberFormat="1" applyBorder="1" applyAlignment="1">
      <alignment/>
    </xf>
    <xf numFmtId="176" fontId="0" fillId="0" borderId="34" xfId="0" applyNumberFormat="1" applyBorder="1" applyAlignment="1">
      <alignment/>
    </xf>
    <xf numFmtId="176" fontId="0" fillId="0" borderId="42" xfId="0" applyNumberFormat="1" applyBorder="1" applyAlignment="1">
      <alignment/>
    </xf>
    <xf numFmtId="0" fontId="0" fillId="0" borderId="35" xfId="0" applyNumberFormat="1" applyBorder="1" applyAlignment="1">
      <alignment/>
    </xf>
    <xf numFmtId="3" fontId="0" fillId="0" borderId="35" xfId="0" applyNumberFormat="1" applyBorder="1" applyAlignment="1">
      <alignment/>
    </xf>
    <xf numFmtId="0" fontId="0" fillId="0" borderId="35" xfId="0" applyBorder="1" applyAlignment="1">
      <alignment/>
    </xf>
    <xf numFmtId="0" fontId="0" fillId="0" borderId="26" xfId="0" applyNumberFormat="1" applyBorder="1" applyAlignment="1">
      <alignment/>
    </xf>
    <xf numFmtId="0" fontId="0" fillId="0" borderId="26" xfId="0" applyBorder="1" applyAlignment="1">
      <alignment/>
    </xf>
    <xf numFmtId="3" fontId="0" fillId="0" borderId="32" xfId="0" applyNumberFormat="1" applyBorder="1" applyAlignment="1">
      <alignment/>
    </xf>
    <xf numFmtId="176" fontId="0" fillId="0" borderId="16" xfId="0" applyNumberFormat="1" applyBorder="1" applyAlignment="1">
      <alignment/>
    </xf>
    <xf numFmtId="1" fontId="0" fillId="0" borderId="32" xfId="0" applyNumberFormat="1" applyBorder="1" applyAlignment="1">
      <alignment/>
    </xf>
    <xf numFmtId="176" fontId="0" fillId="0" borderId="13" xfId="0" applyNumberFormat="1" applyBorder="1" applyAlignment="1">
      <alignment/>
    </xf>
    <xf numFmtId="0" fontId="0" fillId="0" borderId="13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0" fillId="0" borderId="32" xfId="0" applyBorder="1" applyAlignment="1">
      <alignment/>
    </xf>
    <xf numFmtId="3" fontId="0" fillId="0" borderId="23" xfId="0" applyNumberFormat="1" applyBorder="1" applyAlignment="1">
      <alignment/>
    </xf>
    <xf numFmtId="176" fontId="0" fillId="0" borderId="26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176" fontId="0" fillId="0" borderId="2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" xfId="0" applyNumberFormat="1" applyBorder="1" applyAlignment="1">
      <alignment/>
    </xf>
    <xf numFmtId="176" fontId="0" fillId="0" borderId="43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44" xfId="0" applyNumberFormat="1" applyBorder="1" applyAlignment="1">
      <alignment/>
    </xf>
    <xf numFmtId="176" fontId="0" fillId="0" borderId="22" xfId="0" applyNumberFormat="1" applyBorder="1" applyAlignment="1">
      <alignment/>
    </xf>
    <xf numFmtId="176" fontId="0" fillId="0" borderId="13" xfId="0" applyNumberFormat="1" applyBorder="1" applyAlignment="1">
      <alignment/>
    </xf>
    <xf numFmtId="176" fontId="0" fillId="0" borderId="16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2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0" xfId="0" applyBorder="1" applyAlignment="1">
      <alignment/>
    </xf>
    <xf numFmtId="3" fontId="0" fillId="0" borderId="45" xfId="0" applyNumberFormat="1" applyBorder="1" applyAlignment="1">
      <alignment/>
    </xf>
    <xf numFmtId="0" fontId="0" fillId="0" borderId="23" xfId="0" applyBorder="1" applyAlignment="1">
      <alignment horizontal="center"/>
    </xf>
    <xf numFmtId="0" fontId="0" fillId="0" borderId="39" xfId="0" applyBorder="1" applyAlignment="1">
      <alignment horizontal="center"/>
    </xf>
    <xf numFmtId="176" fontId="0" fillId="0" borderId="46" xfId="0" applyNumberFormat="1" applyBorder="1" applyAlignment="1">
      <alignment/>
    </xf>
    <xf numFmtId="176" fontId="0" fillId="0" borderId="47" xfId="0" applyNumberFormat="1" applyBorder="1" applyAlignment="1">
      <alignment/>
    </xf>
    <xf numFmtId="0" fontId="0" fillId="0" borderId="42" xfId="0" applyBorder="1" applyAlignment="1">
      <alignment horizontal="center"/>
    </xf>
    <xf numFmtId="0" fontId="7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49"/>
  <sheetViews>
    <sheetView workbookViewId="0" topLeftCell="A1">
      <selection activeCell="J27" sqref="J27"/>
    </sheetView>
  </sheetViews>
  <sheetFormatPr defaultColWidth="11.19921875" defaultRowHeight="15"/>
  <cols>
    <col min="1" max="1" width="2.09765625" style="0" customWidth="1"/>
    <col min="2" max="2" width="12.5" style="0" customWidth="1"/>
    <col min="3" max="3" width="12.5" style="0" hidden="1" customWidth="1"/>
    <col min="4" max="4" width="9.09765625" style="0" hidden="1" customWidth="1"/>
    <col min="5" max="5" width="9.09765625" style="0" customWidth="1"/>
    <col min="6" max="6" width="6.8984375" style="0" customWidth="1"/>
    <col min="7" max="7" width="10.59765625" style="0" hidden="1" customWidth="1"/>
    <col min="8" max="8" width="9.09765625" style="0" hidden="1" customWidth="1"/>
    <col min="9" max="9" width="9.59765625" style="0" customWidth="1"/>
    <col min="10" max="10" width="6.8984375" style="0" customWidth="1"/>
    <col min="11" max="11" width="10.59765625" style="0" hidden="1" customWidth="1"/>
    <col min="12" max="12" width="9.09765625" style="0" hidden="1" customWidth="1"/>
    <col min="13" max="13" width="9.09765625" style="0" customWidth="1"/>
    <col min="14" max="14" width="7.3984375" style="0" customWidth="1"/>
    <col min="15" max="15" width="10.59765625" style="0" hidden="1" customWidth="1"/>
    <col min="16" max="16" width="9.09765625" style="0" hidden="1" customWidth="1"/>
    <col min="17" max="17" width="9.09765625" style="0" customWidth="1"/>
    <col min="18" max="18" width="6.8984375" style="0" customWidth="1"/>
    <col min="19" max="19" width="0.1015625" style="0" hidden="1" customWidth="1"/>
    <col min="20" max="20" width="9.09765625" style="0" hidden="1" customWidth="1"/>
    <col min="21" max="21" width="9.09765625" style="0" customWidth="1"/>
    <col min="22" max="22" width="6.8984375" style="0" customWidth="1"/>
  </cols>
  <sheetData>
    <row r="1" ht="16.5" thickBot="1">
      <c r="A1" t="s">
        <v>17</v>
      </c>
    </row>
    <row r="2" spans="1:22" ht="15.75">
      <c r="A2" s="2"/>
      <c r="B2" s="4"/>
      <c r="C2" s="3"/>
      <c r="D2" s="2"/>
      <c r="E2" s="3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3"/>
      <c r="T2" s="3"/>
      <c r="U2" s="3"/>
      <c r="V2" s="4"/>
    </row>
    <row r="3" spans="1:22" ht="15.75">
      <c r="A3" s="5" t="s">
        <v>62</v>
      </c>
      <c r="B3" s="7"/>
      <c r="C3" s="6"/>
      <c r="D3" s="5" t="s">
        <v>63</v>
      </c>
      <c r="E3" s="6" t="s">
        <v>63</v>
      </c>
      <c r="F3" s="7"/>
      <c r="G3" s="6"/>
      <c r="H3" s="6" t="s">
        <v>65</v>
      </c>
      <c r="I3" s="73" t="s">
        <v>14</v>
      </c>
      <c r="J3" s="6"/>
      <c r="K3" s="6"/>
      <c r="L3" s="10" t="s">
        <v>67</v>
      </c>
      <c r="M3" s="10" t="s">
        <v>67</v>
      </c>
      <c r="N3" s="11"/>
      <c r="O3" s="6"/>
      <c r="P3" s="13" t="s">
        <v>68</v>
      </c>
      <c r="Q3" s="13" t="s">
        <v>68</v>
      </c>
      <c r="R3" s="14"/>
      <c r="S3" s="6"/>
      <c r="T3" s="6" t="s">
        <v>66</v>
      </c>
      <c r="U3" s="73" t="s">
        <v>15</v>
      </c>
      <c r="V3" s="7"/>
    </row>
    <row r="4" spans="1:22" ht="16.5" thickBot="1">
      <c r="A4" s="8"/>
      <c r="B4" s="74"/>
      <c r="C4" s="9"/>
      <c r="D4" s="8"/>
      <c r="E4" s="9"/>
      <c r="F4" s="18" t="s">
        <v>64</v>
      </c>
      <c r="G4" s="9"/>
      <c r="H4" s="9"/>
      <c r="I4" s="9"/>
      <c r="J4" s="21" t="s">
        <v>64</v>
      </c>
      <c r="K4" s="9"/>
      <c r="L4" s="12"/>
      <c r="M4" s="12"/>
      <c r="N4" s="15" t="s">
        <v>64</v>
      </c>
      <c r="O4" s="9"/>
      <c r="P4" s="9"/>
      <c r="Q4" s="9"/>
      <c r="R4" s="18" t="s">
        <v>64</v>
      </c>
      <c r="S4" s="9"/>
      <c r="T4" s="9"/>
      <c r="U4" s="9"/>
      <c r="V4" s="18" t="s">
        <v>64</v>
      </c>
    </row>
    <row r="5" spans="1:22" ht="15.75">
      <c r="A5" s="22" t="s">
        <v>63</v>
      </c>
      <c r="B5" s="75"/>
      <c r="C5" s="23" t="e">
        <f>SUM(C6+C18+C30+C35+C40+C44+C48)</f>
        <v>#REF!</v>
      </c>
      <c r="D5" s="32">
        <f>SUM(D6+D18+D30+D35+D40+D44+D48)</f>
        <v>6756830</v>
      </c>
      <c r="E5" s="78">
        <f>SUM(E6+E18+E30+E35+E40+E44+E48)</f>
        <v>7450103</v>
      </c>
      <c r="F5" s="79">
        <f>SUM(E5/D5)</f>
        <v>1.102603291780317</v>
      </c>
      <c r="G5" s="3" t="e">
        <f>SUM(G6+G18+G30+G35+G40+G44+G48)</f>
        <v>#REF!</v>
      </c>
      <c r="H5" s="80">
        <v>5508926</v>
      </c>
      <c r="I5" s="78">
        <f>SUM(I6+I18+I30+I35+I40+I44+I48)</f>
        <v>6120709</v>
      </c>
      <c r="J5" s="57">
        <f>SUM(I5/H5)</f>
        <v>1.1110530437330253</v>
      </c>
      <c r="K5" s="83" t="e">
        <f>SUM(K6+K18+K30+K35+K40+K44+K48)</f>
        <v>#REF!</v>
      </c>
      <c r="L5" s="84">
        <v>3110413</v>
      </c>
      <c r="M5" s="84">
        <f>SUM(M6+M18+M30+M35+M40+M44+M48)</f>
        <v>3546194</v>
      </c>
      <c r="N5" s="57">
        <f>SUM(M5/L5)</f>
        <v>1.1401039026007158</v>
      </c>
      <c r="O5" s="85" t="e">
        <f>SUM(O6+O18+O30+O35+O40+O44+O48)</f>
        <v>#REF!</v>
      </c>
      <c r="P5" s="84">
        <v>1297309</v>
      </c>
      <c r="Q5" s="84">
        <f>SUM(Q6+Q18+Q30+Q35+Q40+Q44+Q48)</f>
        <v>1379874</v>
      </c>
      <c r="R5" s="82">
        <f>SUM(Q5/P5)</f>
        <v>1.0636432800512445</v>
      </c>
      <c r="S5" s="3" t="e">
        <f>SUM(S6+S18+S30+S35+S40+S44+S48)</f>
        <v>#REF!</v>
      </c>
      <c r="T5" s="80">
        <v>1247904</v>
      </c>
      <c r="U5" s="78">
        <f>SUM(U6+U18+U30+U35+U40+U44+U48)</f>
        <v>1329394</v>
      </c>
      <c r="V5" s="82">
        <f>SUM(U5/T5)</f>
        <v>1.0653014975510937</v>
      </c>
    </row>
    <row r="6" spans="1:22" ht="15.75">
      <c r="A6" s="25" t="s">
        <v>69</v>
      </c>
      <c r="B6" s="76"/>
      <c r="C6" s="26" t="e">
        <f>SUM(C7+C8+C9+C11+#REF!+C12+C13+C14+C15+C16+C17)</f>
        <v>#REF!</v>
      </c>
      <c r="D6" s="33">
        <f>SUM(D7+D8+D9+D10+D11+D12+D13+D14+D15+D16+D17)</f>
        <v>4607027</v>
      </c>
      <c r="E6" s="36">
        <v>5134673</v>
      </c>
      <c r="F6" s="27">
        <f>SUM(E6/D6)</f>
        <v>1.1145306940897026</v>
      </c>
      <c r="G6" s="26" t="e">
        <f>SUM(G7+G8+G9+G11+#REF!+G12+G13+G14+G15+G16+G17)</f>
        <v>#REF!</v>
      </c>
      <c r="H6" s="36">
        <v>3656533</v>
      </c>
      <c r="I6" s="36">
        <v>4144223</v>
      </c>
      <c r="J6" s="28">
        <f>SUM(I6/H6)</f>
        <v>1.133374975694189</v>
      </c>
      <c r="K6" s="86" t="e">
        <f>SUM(K7+K8+K9+K11+#REF!+K12+K13+K14+K15+K16+K17)</f>
        <v>#REF!</v>
      </c>
      <c r="L6" s="68">
        <v>2288048</v>
      </c>
      <c r="M6" s="68">
        <v>2662455</v>
      </c>
      <c r="N6" s="28">
        <f>SUM(M6/L6)</f>
        <v>1.1636359901540527</v>
      </c>
      <c r="O6" s="87" t="e">
        <f>SUM(O7+O8+O9+O11+#REF!+O12+O13+O14+O15+O16+O17)</f>
        <v>#REF!</v>
      </c>
      <c r="P6" s="68">
        <v>742288</v>
      </c>
      <c r="Q6" s="68">
        <v>791430</v>
      </c>
      <c r="R6" s="27">
        <f>SUM(Q6/P6)</f>
        <v>1.066203414308193</v>
      </c>
      <c r="S6" s="26" t="e">
        <f>SUM(S7+S8+S9+S11+#REF!+S12+S13+S14+S15+S16+S17)</f>
        <v>#REF!</v>
      </c>
      <c r="T6" s="36">
        <v>950494</v>
      </c>
      <c r="U6" s="36">
        <v>990450</v>
      </c>
      <c r="V6" s="27">
        <f>SUM(U6/T6)</f>
        <v>1.0420370880826182</v>
      </c>
    </row>
    <row r="7" spans="1:22" ht="15.75">
      <c r="A7" s="5"/>
      <c r="B7" s="77" t="s">
        <v>70</v>
      </c>
      <c r="C7" s="26">
        <v>1621903</v>
      </c>
      <c r="D7" s="33">
        <v>1774872</v>
      </c>
      <c r="E7" s="36">
        <v>2008418</v>
      </c>
      <c r="F7" s="27">
        <f>SUM(E7/D7)</f>
        <v>1.1315847001924646</v>
      </c>
      <c r="G7" s="29">
        <v>1293809</v>
      </c>
      <c r="H7" s="36">
        <v>1419786</v>
      </c>
      <c r="I7" s="36">
        <v>1607457</v>
      </c>
      <c r="J7" s="28">
        <f>SUM(I7/H7)</f>
        <v>1.1321825965321535</v>
      </c>
      <c r="K7" s="86">
        <v>752205</v>
      </c>
      <c r="L7" s="68">
        <v>875847</v>
      </c>
      <c r="M7" s="68">
        <v>1017206</v>
      </c>
      <c r="N7" s="28">
        <f>SUM(M7/L7)</f>
        <v>1.1613969106476358</v>
      </c>
      <c r="O7" s="86">
        <v>354325</v>
      </c>
      <c r="P7" s="68">
        <v>359506</v>
      </c>
      <c r="Q7" s="68">
        <v>368966</v>
      </c>
      <c r="R7" s="27">
        <f>SUM(Q7/P7)</f>
        <v>1.0263138862772805</v>
      </c>
      <c r="S7" s="26">
        <v>328094</v>
      </c>
      <c r="T7" s="36">
        <v>355086</v>
      </c>
      <c r="U7" s="36">
        <v>400961</v>
      </c>
      <c r="V7" s="27">
        <f>SUM(U7/T7)</f>
        <v>1.1291940543980894</v>
      </c>
    </row>
    <row r="8" spans="1:22" ht="15.75">
      <c r="A8" s="5"/>
      <c r="B8" s="77" t="s">
        <v>71</v>
      </c>
      <c r="C8" s="26">
        <v>816692</v>
      </c>
      <c r="D8" s="33">
        <v>1117950</v>
      </c>
      <c r="E8" s="36">
        <v>1315594</v>
      </c>
      <c r="F8" s="27">
        <f>SUM(E8/D8)</f>
        <v>1.17679144863366</v>
      </c>
      <c r="G8" s="29">
        <v>760322</v>
      </c>
      <c r="H8" s="36">
        <v>1051022</v>
      </c>
      <c r="I8" s="36">
        <v>1248248</v>
      </c>
      <c r="J8" s="28">
        <f>SUM(I8/H8)</f>
        <v>1.187651638119849</v>
      </c>
      <c r="K8" s="86">
        <v>658264</v>
      </c>
      <c r="L8" s="68">
        <v>931707</v>
      </c>
      <c r="M8" s="68">
        <v>1129250</v>
      </c>
      <c r="N8" s="28">
        <f>SUM(M8/L8)</f>
        <v>1.2120226637773464</v>
      </c>
      <c r="O8" s="86">
        <v>75048</v>
      </c>
      <c r="P8" s="68">
        <v>85201</v>
      </c>
      <c r="Q8" s="68">
        <v>84041</v>
      </c>
      <c r="R8" s="27">
        <f>SUM(Q8/P8)</f>
        <v>0.986385136324691</v>
      </c>
      <c r="S8" s="26">
        <v>56370</v>
      </c>
      <c r="T8" s="36">
        <v>66928</v>
      </c>
      <c r="U8" s="36">
        <v>67346</v>
      </c>
      <c r="V8" s="27">
        <f>SUM(U8/T8)</f>
        <v>1.0062455175711211</v>
      </c>
    </row>
    <row r="9" spans="1:22" ht="15.75">
      <c r="A9" s="5"/>
      <c r="B9" s="77" t="s">
        <v>72</v>
      </c>
      <c r="C9" s="26">
        <v>537700</v>
      </c>
      <c r="D9" s="33">
        <v>741659</v>
      </c>
      <c r="E9" s="36">
        <v>780924</v>
      </c>
      <c r="F9" s="27">
        <f>SUM(E9/D9)</f>
        <v>1.0529421203005693</v>
      </c>
      <c r="G9" s="29">
        <v>276297</v>
      </c>
      <c r="H9" s="36">
        <v>411124</v>
      </c>
      <c r="I9" s="36">
        <v>463273</v>
      </c>
      <c r="J9" s="28">
        <f>SUM(I9/H9)</f>
        <v>1.1268449421585702</v>
      </c>
      <c r="K9" s="86">
        <v>19318</v>
      </c>
      <c r="L9" s="68">
        <v>91235</v>
      </c>
      <c r="M9" s="68">
        <v>89885</v>
      </c>
      <c r="N9" s="28">
        <f>SUM(M9/L9)</f>
        <v>0.9852030470762317</v>
      </c>
      <c r="O9" s="86">
        <v>88088</v>
      </c>
      <c r="P9" s="68">
        <v>131137</v>
      </c>
      <c r="Q9" s="68">
        <v>155533</v>
      </c>
      <c r="R9" s="27">
        <f>SUM(Q9/P9)</f>
        <v>1.1860344525191213</v>
      </c>
      <c r="S9" s="26">
        <v>261403</v>
      </c>
      <c r="T9" s="36">
        <v>330535</v>
      </c>
      <c r="U9" s="36">
        <v>317651</v>
      </c>
      <c r="V9" s="27">
        <f>SUM(U9/T9)</f>
        <v>0.9610207693587669</v>
      </c>
    </row>
    <row r="10" spans="1:22" ht="15.75">
      <c r="A10" s="5"/>
      <c r="B10" s="77" t="s">
        <v>74</v>
      </c>
      <c r="C10" s="26">
        <v>163254</v>
      </c>
      <c r="D10" s="33">
        <v>226321</v>
      </c>
      <c r="E10" s="36">
        <v>250366</v>
      </c>
      <c r="F10" s="27">
        <f>SUM(E10/D10)</f>
        <v>1.1062429027796803</v>
      </c>
      <c r="G10" s="29">
        <v>131834</v>
      </c>
      <c r="H10" s="36">
        <v>222866</v>
      </c>
      <c r="I10" s="36">
        <v>246431</v>
      </c>
      <c r="J10" s="28">
        <f>SUM(I10/H10)</f>
        <v>1.105736182279935</v>
      </c>
      <c r="K10" s="86">
        <v>7823</v>
      </c>
      <c r="L10" s="68">
        <v>10291</v>
      </c>
      <c r="M10" s="68">
        <v>221588</v>
      </c>
      <c r="N10" s="28">
        <f>SUM(M10/L10)</f>
        <v>21.532212612962784</v>
      </c>
      <c r="O10" s="86">
        <v>11702</v>
      </c>
      <c r="P10" s="68">
        <v>13396</v>
      </c>
      <c r="Q10" s="68">
        <v>20438</v>
      </c>
      <c r="R10" s="27">
        <f>SUM(Q10/P10)</f>
        <v>1.5256793072558972</v>
      </c>
      <c r="S10" s="26">
        <v>2828</v>
      </c>
      <c r="T10" s="36">
        <v>3455</v>
      </c>
      <c r="U10" s="36">
        <v>3935</v>
      </c>
      <c r="V10" s="27">
        <f>SUM(U10/T10)</f>
        <v>1.1389290882778582</v>
      </c>
    </row>
    <row r="11" spans="1:22" ht="15.75">
      <c r="A11" s="5"/>
      <c r="B11" s="77" t="s">
        <v>73</v>
      </c>
      <c r="C11" s="26">
        <v>209525</v>
      </c>
      <c r="D11" s="33">
        <v>236291</v>
      </c>
      <c r="E11" s="36">
        <v>221309</v>
      </c>
      <c r="F11" s="27">
        <f>SUM(E11/D11)</f>
        <v>0.936595130580513</v>
      </c>
      <c r="G11" s="29">
        <v>160426</v>
      </c>
      <c r="H11" s="36">
        <v>147817</v>
      </c>
      <c r="I11" s="36">
        <v>132745</v>
      </c>
      <c r="J11" s="28">
        <f>SUM(I11/H11)</f>
        <v>0.8980360851593524</v>
      </c>
      <c r="K11" s="86">
        <v>139952</v>
      </c>
      <c r="L11" s="68">
        <v>201186</v>
      </c>
      <c r="M11" s="68">
        <v>10457</v>
      </c>
      <c r="N11" s="28">
        <f>SUM(M11/L11)</f>
        <v>0.05197677770819043</v>
      </c>
      <c r="O11" s="86">
        <v>17331</v>
      </c>
      <c r="P11" s="68">
        <v>17677</v>
      </c>
      <c r="Q11" s="68">
        <v>15704</v>
      </c>
      <c r="R11" s="27">
        <f>SUM(Q11/P11)</f>
        <v>0.8883860383549245</v>
      </c>
      <c r="S11" s="26">
        <v>77691</v>
      </c>
      <c r="T11" s="36">
        <v>88474</v>
      </c>
      <c r="U11" s="36">
        <v>88564</v>
      </c>
      <c r="V11" s="27">
        <f>SUM(U11/T11)</f>
        <v>1.0010172480050636</v>
      </c>
    </row>
    <row r="12" spans="1:22" ht="15.75">
      <c r="A12" s="5"/>
      <c r="B12" s="77" t="s">
        <v>75</v>
      </c>
      <c r="C12" s="26">
        <v>95018</v>
      </c>
      <c r="D12" s="33">
        <v>121963</v>
      </c>
      <c r="E12" s="36">
        <v>136868</v>
      </c>
      <c r="F12" s="27">
        <f>SUM(E12/D12)</f>
        <v>1.1222091945918025</v>
      </c>
      <c r="G12" s="29">
        <v>73661</v>
      </c>
      <c r="H12" s="36">
        <v>97797</v>
      </c>
      <c r="I12" s="36">
        <v>113302</v>
      </c>
      <c r="J12" s="28">
        <f>SUM(I12/H12)</f>
        <v>1.158542695583709</v>
      </c>
      <c r="K12" s="86">
        <v>46755</v>
      </c>
      <c r="L12" s="68">
        <v>52061</v>
      </c>
      <c r="M12" s="68">
        <v>64215</v>
      </c>
      <c r="N12" s="28">
        <f>SUM(M12/L12)</f>
        <v>1.2334569063214307</v>
      </c>
      <c r="O12" s="86">
        <v>21680</v>
      </c>
      <c r="P12" s="68">
        <v>27633</v>
      </c>
      <c r="Q12" s="68">
        <v>28982</v>
      </c>
      <c r="R12" s="27">
        <f>SUM(Q12/P12)</f>
        <v>1.0488184417182354</v>
      </c>
      <c r="S12" s="26">
        <v>21357</v>
      </c>
      <c r="T12" s="36">
        <v>24166</v>
      </c>
      <c r="U12" s="36">
        <v>23566</v>
      </c>
      <c r="V12" s="27">
        <f>SUM(U12/T12)</f>
        <v>0.9751717288752794</v>
      </c>
    </row>
    <row r="13" spans="1:22" ht="15.75">
      <c r="A13" s="5"/>
      <c r="B13" s="77" t="s">
        <v>76</v>
      </c>
      <c r="C13" s="26">
        <v>78215</v>
      </c>
      <c r="D13" s="33">
        <v>91553</v>
      </c>
      <c r="E13" s="36">
        <v>96186</v>
      </c>
      <c r="F13" s="27">
        <f>SUM(E13/D13)</f>
        <v>1.0506045678459472</v>
      </c>
      <c r="G13" s="29">
        <v>74522</v>
      </c>
      <c r="H13" s="36">
        <v>86989</v>
      </c>
      <c r="I13" s="36">
        <v>90009</v>
      </c>
      <c r="J13" s="28">
        <f>SUM(I13/H13)</f>
        <v>1.0347170331881042</v>
      </c>
      <c r="K13" s="86">
        <v>32922</v>
      </c>
      <c r="L13" s="68">
        <v>57718</v>
      </c>
      <c r="M13" s="68">
        <v>58114</v>
      </c>
      <c r="N13" s="28">
        <f>SUM(M13/L13)</f>
        <v>1.0068609445926748</v>
      </c>
      <c r="O13" s="86">
        <v>23246</v>
      </c>
      <c r="P13" s="68">
        <v>23640</v>
      </c>
      <c r="Q13" s="68">
        <v>25818</v>
      </c>
      <c r="R13" s="27">
        <f>SUM(Q13/P13)</f>
        <v>1.0921319796954314</v>
      </c>
      <c r="S13" s="26">
        <v>3693</v>
      </c>
      <c r="T13" s="36">
        <v>4564</v>
      </c>
      <c r="U13" s="36">
        <v>6177</v>
      </c>
      <c r="V13" s="27">
        <f>SUM(U13/T13)</f>
        <v>1.3534180543382996</v>
      </c>
    </row>
    <row r="14" spans="1:22" ht="15.75">
      <c r="A14" s="5"/>
      <c r="B14" s="77" t="s">
        <v>77</v>
      </c>
      <c r="C14" s="26">
        <v>67515</v>
      </c>
      <c r="D14" s="33">
        <v>73125</v>
      </c>
      <c r="E14" s="36">
        <v>78645</v>
      </c>
      <c r="F14" s="27">
        <f>SUM(E14/D14)</f>
        <v>1.0754871794871794</v>
      </c>
      <c r="G14" s="29">
        <v>60357</v>
      </c>
      <c r="H14" s="36">
        <v>64952</v>
      </c>
      <c r="I14" s="36">
        <v>69944</v>
      </c>
      <c r="J14" s="28">
        <f>SUM(I14/H14)</f>
        <v>1.0768567557580984</v>
      </c>
      <c r="K14" s="86">
        <v>22810</v>
      </c>
      <c r="L14" s="68">
        <v>29708</v>
      </c>
      <c r="M14" s="68">
        <v>32400</v>
      </c>
      <c r="N14" s="28">
        <f>SUM(M14/L14)</f>
        <v>1.0906153224720614</v>
      </c>
      <c r="O14" s="86">
        <v>23023</v>
      </c>
      <c r="P14" s="68">
        <v>24764</v>
      </c>
      <c r="Q14" s="68">
        <v>27129</v>
      </c>
      <c r="R14" s="27">
        <f>SUM(Q14/P14)</f>
        <v>1.0955015344855434</v>
      </c>
      <c r="S14" s="26">
        <v>7158</v>
      </c>
      <c r="T14" s="36">
        <v>8173</v>
      </c>
      <c r="U14" s="36">
        <v>8701</v>
      </c>
      <c r="V14" s="27">
        <f>SUM(U14/T14)</f>
        <v>1.0646029609690444</v>
      </c>
    </row>
    <row r="15" spans="1:22" ht="15.75">
      <c r="A15" s="5"/>
      <c r="B15" s="77" t="s">
        <v>78</v>
      </c>
      <c r="C15" s="26">
        <v>45450</v>
      </c>
      <c r="D15" s="33">
        <v>52379</v>
      </c>
      <c r="E15" s="36">
        <v>58450</v>
      </c>
      <c r="F15" s="27">
        <f>SUM(E15/D15)</f>
        <v>1.1159052291949063</v>
      </c>
      <c r="G15" s="29">
        <v>44456</v>
      </c>
      <c r="H15" s="36">
        <v>36329</v>
      </c>
      <c r="I15" s="36">
        <v>40385</v>
      </c>
      <c r="J15" s="28">
        <f>SUM(I15/H15)</f>
        <v>1.1116463431418426</v>
      </c>
      <c r="K15" s="86">
        <v>17494</v>
      </c>
      <c r="L15" s="68">
        <v>6215</v>
      </c>
      <c r="M15" s="68">
        <v>5503</v>
      </c>
      <c r="N15" s="28">
        <f>SUM(M15/L15)</f>
        <v>0.8854384553499598</v>
      </c>
      <c r="O15" s="86">
        <v>9512</v>
      </c>
      <c r="P15" s="68">
        <v>21760</v>
      </c>
      <c r="Q15" s="68">
        <v>22413</v>
      </c>
      <c r="R15" s="27">
        <f>SUM(Q15/P15)</f>
        <v>1.0300091911764706</v>
      </c>
      <c r="S15" s="26">
        <v>6704</v>
      </c>
      <c r="T15" s="36">
        <v>16050</v>
      </c>
      <c r="U15" s="36">
        <v>18065</v>
      </c>
      <c r="V15" s="27">
        <f>SUM(U15/T15)</f>
        <v>1.1255451713395639</v>
      </c>
    </row>
    <row r="16" spans="1:22" ht="15.75">
      <c r="A16" s="5"/>
      <c r="B16" s="77" t="s">
        <v>79</v>
      </c>
      <c r="C16" s="26">
        <v>51160</v>
      </c>
      <c r="D16" s="33">
        <v>50730</v>
      </c>
      <c r="E16" s="36">
        <v>56010</v>
      </c>
      <c r="F16" s="27">
        <f>SUM(E16/D16)</f>
        <v>1.10408042578356</v>
      </c>
      <c r="G16" s="29">
        <v>31502</v>
      </c>
      <c r="H16" s="36">
        <v>43161</v>
      </c>
      <c r="I16" s="36">
        <v>47024</v>
      </c>
      <c r="J16" s="28">
        <f>SUM(I16/H16)</f>
        <v>1.0895020968003521</v>
      </c>
      <c r="K16" s="86">
        <v>4021</v>
      </c>
      <c r="L16" s="68">
        <v>17479</v>
      </c>
      <c r="M16" s="68">
        <v>17914</v>
      </c>
      <c r="N16" s="28">
        <f>SUM(M16/L16)</f>
        <v>1.0248870072658618</v>
      </c>
      <c r="O16" s="86">
        <v>19424</v>
      </c>
      <c r="P16" s="68">
        <v>9620</v>
      </c>
      <c r="Q16" s="68">
        <v>10545</v>
      </c>
      <c r="R16" s="27">
        <f>SUM(Q16/P16)</f>
        <v>1.0961538461538463</v>
      </c>
      <c r="S16" s="26">
        <v>13948</v>
      </c>
      <c r="T16" s="36">
        <v>7569</v>
      </c>
      <c r="U16" s="36">
        <v>8986</v>
      </c>
      <c r="V16" s="27">
        <f>SUM(U16/T16)</f>
        <v>1.1872109922050469</v>
      </c>
    </row>
    <row r="17" spans="1:22" ht="15.75">
      <c r="A17" s="5"/>
      <c r="B17" s="77" t="s">
        <v>80</v>
      </c>
      <c r="C17" s="26">
        <v>107361</v>
      </c>
      <c r="D17" s="33">
        <v>120184</v>
      </c>
      <c r="E17" s="36">
        <v>131903</v>
      </c>
      <c r="F17" s="27">
        <f>SUM(E17/D17)</f>
        <v>1.0975088198096252</v>
      </c>
      <c r="G17" s="29">
        <v>68262</v>
      </c>
      <c r="H17" s="36">
        <v>74690</v>
      </c>
      <c r="I17" s="36">
        <v>85405</v>
      </c>
      <c r="J17" s="28">
        <f>SUM(I17/H17)</f>
        <v>1.1434596331503548</v>
      </c>
      <c r="K17" s="86">
        <v>12987</v>
      </c>
      <c r="L17" s="68">
        <v>14601</v>
      </c>
      <c r="M17" s="68">
        <v>15923</v>
      </c>
      <c r="N17" s="28">
        <f>SUM(M17/L17)</f>
        <v>1.0905417437161837</v>
      </c>
      <c r="O17" s="86">
        <v>23618</v>
      </c>
      <c r="P17" s="68">
        <v>27954</v>
      </c>
      <c r="Q17" s="68">
        <v>31861</v>
      </c>
      <c r="R17" s="27">
        <f>SUM(Q17/P17)</f>
        <v>1.1397653287543823</v>
      </c>
      <c r="S17" s="26">
        <v>39099</v>
      </c>
      <c r="T17" s="36">
        <v>45494</v>
      </c>
      <c r="U17" s="36">
        <v>46498</v>
      </c>
      <c r="V17" s="27">
        <f>SUM(U17/T17)</f>
        <v>1.0220688442431969</v>
      </c>
    </row>
    <row r="18" spans="1:22" ht="15.75">
      <c r="A18" s="30" t="s">
        <v>81</v>
      </c>
      <c r="B18" s="77"/>
      <c r="C18" s="26">
        <f>SUM(C19+C20+C21+C23+C24+C25+C26+C28+C29)</f>
        <v>762511</v>
      </c>
      <c r="D18" s="33">
        <f>SUM(D19+D20+D21+D23+D24+D25+D26+D28+D29)</f>
        <v>823210</v>
      </c>
      <c r="E18" s="36">
        <v>874247</v>
      </c>
      <c r="F18" s="27">
        <f>SUM(E18/D18)</f>
        <v>1.0619975461911297</v>
      </c>
      <c r="G18" s="29">
        <f>SUM(G19+G20+G21+G23+G24+G25+G26+G28+G29)</f>
        <v>673866</v>
      </c>
      <c r="H18" s="36">
        <f>SUM(H19+H20+H21+H23+H24+H25+H26+H28+H29)</f>
        <v>724872</v>
      </c>
      <c r="I18" s="36">
        <v>762850</v>
      </c>
      <c r="J18" s="28">
        <f>SUM(I18/H18)</f>
        <v>1.0523926982970786</v>
      </c>
      <c r="K18" s="86">
        <f>SUM(K19+K20+K21+K23+K24+K25+K26+K28+K29)</f>
        <v>280861</v>
      </c>
      <c r="L18" s="68">
        <f>SUM(L19+L20+L21+L23+L24+L25+L26+L28+L29)</f>
        <v>333882</v>
      </c>
      <c r="M18" s="68">
        <v>349203</v>
      </c>
      <c r="N18" s="28">
        <f>SUM(M18/L18)</f>
        <v>1.0458874692256546</v>
      </c>
      <c r="O18" s="87">
        <f>SUM(O19+O20+O21+O23+O24+O25+O26+O28+O29)</f>
        <v>238060</v>
      </c>
      <c r="P18" s="68">
        <f>SUM(P19+P20+P21+P23+P24+P25+P26+P28+P29)</f>
        <v>249872</v>
      </c>
      <c r="Q18" s="68">
        <v>270966</v>
      </c>
      <c r="R18" s="27">
        <f>SUM(Q18/P18)</f>
        <v>1.0844192226419926</v>
      </c>
      <c r="S18" s="26">
        <f>SUM(S19+S20+S21+S23+S24+S25+S26+S28+S29)</f>
        <v>88645</v>
      </c>
      <c r="T18" s="36">
        <f>SUM(T19+T20+T21+T23+T24+T25+T26+T28+T29)</f>
        <v>98338</v>
      </c>
      <c r="U18" s="36">
        <v>111397</v>
      </c>
      <c r="V18" s="27">
        <f>SUM(U18/T18)</f>
        <v>1.1327970875958429</v>
      </c>
    </row>
    <row r="19" spans="1:22" ht="15.75">
      <c r="A19" s="5"/>
      <c r="B19" s="77" t="s">
        <v>82</v>
      </c>
      <c r="C19" s="26">
        <v>206331</v>
      </c>
      <c r="D19" s="33">
        <v>222284</v>
      </c>
      <c r="E19" s="36">
        <v>229758</v>
      </c>
      <c r="F19" s="27">
        <f>SUM(E19/D19)</f>
        <v>1.0336236526245703</v>
      </c>
      <c r="G19" s="29">
        <v>176940</v>
      </c>
      <c r="H19" s="36">
        <v>190346</v>
      </c>
      <c r="I19" s="36">
        <v>192987</v>
      </c>
      <c r="J19" s="28">
        <f>SUM(I19/H19)</f>
        <v>1.0138747333802653</v>
      </c>
      <c r="K19" s="86">
        <v>66464</v>
      </c>
      <c r="L19" s="68">
        <v>89573</v>
      </c>
      <c r="M19" s="68">
        <v>92750</v>
      </c>
      <c r="N19" s="28">
        <f>SUM(M19/L19)</f>
        <v>1.0354682772710526</v>
      </c>
      <c r="O19" s="86">
        <v>59835</v>
      </c>
      <c r="P19" s="68">
        <v>61082</v>
      </c>
      <c r="Q19" s="68">
        <v>63071</v>
      </c>
      <c r="R19" s="27">
        <f>SUM(Q19/P19)</f>
        <v>1.032562784453685</v>
      </c>
      <c r="S19" s="26">
        <v>29391</v>
      </c>
      <c r="T19" s="36">
        <v>31938</v>
      </c>
      <c r="U19" s="36">
        <v>36771</v>
      </c>
      <c r="V19" s="27">
        <f>SUM(U19/T19)</f>
        <v>1.1513244411046402</v>
      </c>
    </row>
    <row r="20" spans="1:22" ht="15.75">
      <c r="A20" s="5"/>
      <c r="B20" s="77" t="s">
        <v>83</v>
      </c>
      <c r="C20" s="26">
        <v>95691</v>
      </c>
      <c r="D20" s="33">
        <v>108773</v>
      </c>
      <c r="E20" s="36">
        <v>121261</v>
      </c>
      <c r="F20" s="27">
        <f>SUM(E20/D20)</f>
        <v>1.1148079026964413</v>
      </c>
      <c r="G20" s="29">
        <v>85190</v>
      </c>
      <c r="H20" s="36">
        <v>96941</v>
      </c>
      <c r="I20" s="36">
        <v>108188</v>
      </c>
      <c r="J20" s="28">
        <f>SUM(I20/H20)</f>
        <v>1.1160190218792874</v>
      </c>
      <c r="K20" s="86">
        <v>83741</v>
      </c>
      <c r="L20" s="68">
        <v>33113</v>
      </c>
      <c r="M20" s="68">
        <v>38595</v>
      </c>
      <c r="N20" s="28">
        <f>SUM(M20/L20)</f>
        <v>1.1655543140156435</v>
      </c>
      <c r="O20" s="86">
        <v>8128</v>
      </c>
      <c r="P20" s="68">
        <v>48255</v>
      </c>
      <c r="Q20" s="68">
        <v>54498</v>
      </c>
      <c r="R20" s="27">
        <f>SUM(Q20/P20)</f>
        <v>1.1293751942803854</v>
      </c>
      <c r="S20" s="26">
        <v>3806</v>
      </c>
      <c r="T20" s="36">
        <v>11832</v>
      </c>
      <c r="U20" s="36">
        <v>13073</v>
      </c>
      <c r="V20" s="27">
        <f>SUM(U20/T20)</f>
        <v>1.1048850574712643</v>
      </c>
    </row>
    <row r="21" spans="1:22" ht="15.75">
      <c r="A21" s="5"/>
      <c r="B21" s="77" t="s">
        <v>84</v>
      </c>
      <c r="C21" s="26">
        <v>87722</v>
      </c>
      <c r="D21" s="33">
        <v>98826</v>
      </c>
      <c r="E21" s="36">
        <v>114397</v>
      </c>
      <c r="F21" s="27">
        <f>SUM(E21/D21)</f>
        <v>1.1575597514824034</v>
      </c>
      <c r="G21" s="29">
        <v>72910</v>
      </c>
      <c r="H21" s="36">
        <v>81923</v>
      </c>
      <c r="I21" s="36">
        <v>93807</v>
      </c>
      <c r="J21" s="28">
        <f>SUM(I21/H21)</f>
        <v>1.1450630470075558</v>
      </c>
      <c r="K21" s="86">
        <v>24434</v>
      </c>
      <c r="L21" s="68">
        <v>35272</v>
      </c>
      <c r="M21" s="68">
        <v>42202</v>
      </c>
      <c r="N21" s="28">
        <f>SUM(M21/L21)</f>
        <v>1.1964731231571786</v>
      </c>
      <c r="O21" s="86">
        <v>45810</v>
      </c>
      <c r="P21" s="68">
        <v>32017</v>
      </c>
      <c r="Q21" s="68">
        <v>34756</v>
      </c>
      <c r="R21" s="27">
        <f>SUM(Q21/P21)</f>
        <v>1.0855483024643158</v>
      </c>
      <c r="S21" s="26">
        <v>10501</v>
      </c>
      <c r="T21" s="36">
        <v>16903</v>
      </c>
      <c r="U21" s="36">
        <v>20590</v>
      </c>
      <c r="V21" s="27">
        <f>SUM(U21/T21)</f>
        <v>1.2181269597112938</v>
      </c>
    </row>
    <row r="22" spans="1:22" ht="15.75">
      <c r="A22" s="5"/>
      <c r="B22" s="77" t="s">
        <v>86</v>
      </c>
      <c r="C22" s="26">
        <v>43738</v>
      </c>
      <c r="D22" s="33">
        <v>56253</v>
      </c>
      <c r="E22" s="36">
        <v>62969</v>
      </c>
      <c r="F22" s="27">
        <f>SUM(E22/D22)</f>
        <v>1.1193891881321885</v>
      </c>
      <c r="G22" s="29">
        <v>38165</v>
      </c>
      <c r="H22" s="36">
        <v>50124</v>
      </c>
      <c r="I22" s="36">
        <v>56391</v>
      </c>
      <c r="J22" s="28">
        <f>SUM(I22/H22)</f>
        <v>1.1250299257840555</v>
      </c>
      <c r="K22" s="86">
        <v>12737</v>
      </c>
      <c r="L22" s="68">
        <v>20692</v>
      </c>
      <c r="M22" s="68">
        <v>22410</v>
      </c>
      <c r="N22" s="28">
        <f>SUM(M22/L22)</f>
        <v>1.0830272569108834</v>
      </c>
      <c r="O22" s="86">
        <v>12163</v>
      </c>
      <c r="P22" s="68">
        <v>15847</v>
      </c>
      <c r="Q22" s="68">
        <v>20366</v>
      </c>
      <c r="R22" s="27">
        <f>SUM(Q22/P22)</f>
        <v>1.2851643844260743</v>
      </c>
      <c r="S22" s="26">
        <v>5573</v>
      </c>
      <c r="T22" s="36">
        <v>6129</v>
      </c>
      <c r="U22" s="36">
        <v>6578</v>
      </c>
      <c r="V22" s="27">
        <f>SUM(U22/T22)</f>
        <v>1.0732582803067385</v>
      </c>
    </row>
    <row r="23" spans="1:22" ht="15.75">
      <c r="A23" s="5"/>
      <c r="B23" s="77" t="s">
        <v>85</v>
      </c>
      <c r="C23" s="26">
        <v>97720</v>
      </c>
      <c r="D23" s="33">
        <v>76773</v>
      </c>
      <c r="E23" s="36">
        <v>52176</v>
      </c>
      <c r="F23" s="27">
        <f>SUM(E23/D23)</f>
        <v>0.6796139267711305</v>
      </c>
      <c r="G23" s="29">
        <v>93914</v>
      </c>
      <c r="H23" s="36">
        <v>72583</v>
      </c>
      <c r="I23" s="36">
        <v>47944</v>
      </c>
      <c r="J23" s="28">
        <f>SUM(I23/H23)</f>
        <v>0.6605403469131891</v>
      </c>
      <c r="K23" s="86">
        <v>25626</v>
      </c>
      <c r="L23" s="68">
        <v>64557</v>
      </c>
      <c r="M23" s="68">
        <v>42061</v>
      </c>
      <c r="N23" s="28">
        <f>SUM(M23/L23)</f>
        <v>0.6515327540003408</v>
      </c>
      <c r="O23" s="86">
        <v>31022</v>
      </c>
      <c r="P23" s="68">
        <v>5732</v>
      </c>
      <c r="Q23" s="68">
        <v>4270</v>
      </c>
      <c r="R23" s="27">
        <f>SUM(Q23/P23)</f>
        <v>0.744940683879972</v>
      </c>
      <c r="S23" s="26">
        <v>14812</v>
      </c>
      <c r="T23" s="36">
        <v>4190</v>
      </c>
      <c r="U23" s="36">
        <v>4232</v>
      </c>
      <c r="V23" s="27">
        <f>SUM(U23/T23)</f>
        <v>1.0100238663484487</v>
      </c>
    </row>
    <row r="24" spans="1:22" ht="15.75" hidden="1">
      <c r="A24" s="5"/>
      <c r="B24" s="77" t="s">
        <v>86</v>
      </c>
      <c r="C24" s="26">
        <v>43738</v>
      </c>
      <c r="D24" s="33">
        <v>56253</v>
      </c>
      <c r="E24" s="36">
        <v>52176</v>
      </c>
      <c r="F24" s="27">
        <f>SUM(D24/C24)</f>
        <v>1.2861356257716403</v>
      </c>
      <c r="G24" s="29">
        <v>38165</v>
      </c>
      <c r="H24" s="36">
        <v>50124</v>
      </c>
      <c r="I24" s="36"/>
      <c r="J24" s="28">
        <f>SUM(H24/G24)</f>
        <v>1.3133499279444518</v>
      </c>
      <c r="K24" s="86">
        <v>12737</v>
      </c>
      <c r="L24" s="68">
        <v>20692</v>
      </c>
      <c r="M24" s="68"/>
      <c r="N24" s="28">
        <f>SUM(L24/K24)</f>
        <v>1.6245583732433069</v>
      </c>
      <c r="O24" s="86">
        <v>12163</v>
      </c>
      <c r="P24" s="68">
        <v>15847</v>
      </c>
      <c r="Q24" s="68"/>
      <c r="R24" s="27">
        <f>SUM(P24/O24)</f>
        <v>1.3028858012003617</v>
      </c>
      <c r="S24" s="26">
        <v>5573</v>
      </c>
      <c r="T24" s="36">
        <v>6129</v>
      </c>
      <c r="U24" s="36"/>
      <c r="V24" s="27">
        <f>SUM(T24/S24)</f>
        <v>1.0997667324600753</v>
      </c>
    </row>
    <row r="25" spans="1:22" ht="15.75">
      <c r="A25" s="5"/>
      <c r="B25" s="77" t="s">
        <v>87</v>
      </c>
      <c r="C25" s="26">
        <v>36665</v>
      </c>
      <c r="D25" s="33">
        <v>39870</v>
      </c>
      <c r="E25" s="36">
        <v>45951</v>
      </c>
      <c r="F25" s="27">
        <f>SUM(E25/D25)</f>
        <v>1.152520692249812</v>
      </c>
      <c r="G25" s="29">
        <v>33864</v>
      </c>
      <c r="H25" s="36">
        <v>36722</v>
      </c>
      <c r="I25" s="36">
        <v>42198</v>
      </c>
      <c r="J25" s="28">
        <f>SUM(I25/H25)</f>
        <v>1.1491204182778716</v>
      </c>
      <c r="K25" s="86">
        <v>11673</v>
      </c>
      <c r="L25" s="68">
        <v>14774</v>
      </c>
      <c r="M25" s="68">
        <v>18510</v>
      </c>
      <c r="N25" s="28">
        <f>SUM(M25/L25)</f>
        <v>1.252876675240287</v>
      </c>
      <c r="O25" s="86">
        <v>15037</v>
      </c>
      <c r="P25" s="68">
        <v>15812</v>
      </c>
      <c r="Q25" s="68">
        <v>16795</v>
      </c>
      <c r="R25" s="27">
        <f>SUM(Q25/P25)</f>
        <v>1.0621679736908678</v>
      </c>
      <c r="S25" s="26">
        <v>2801</v>
      </c>
      <c r="T25" s="36">
        <v>3148</v>
      </c>
      <c r="U25" s="36">
        <v>3753</v>
      </c>
      <c r="V25" s="27">
        <f>SUM(U25/T25)</f>
        <v>1.1921855146124523</v>
      </c>
    </row>
    <row r="26" spans="1:22" ht="15.75">
      <c r="A26" s="5"/>
      <c r="B26" s="77" t="s">
        <v>88</v>
      </c>
      <c r="C26" s="26">
        <v>25563</v>
      </c>
      <c r="D26" s="33">
        <v>29938</v>
      </c>
      <c r="E26" s="36">
        <v>31080</v>
      </c>
      <c r="F26" s="27">
        <f>SUM(E26/D26)</f>
        <v>1.0381455007014497</v>
      </c>
      <c r="G26" s="29">
        <v>23374</v>
      </c>
      <c r="H26" s="36">
        <v>27523</v>
      </c>
      <c r="I26" s="36">
        <v>28075</v>
      </c>
      <c r="J26" s="28">
        <f>SUM(I26/H26)</f>
        <v>1.0200559532027758</v>
      </c>
      <c r="K26" s="86">
        <v>5867</v>
      </c>
      <c r="L26" s="68">
        <v>9405</v>
      </c>
      <c r="M26" s="68">
        <v>10005</v>
      </c>
      <c r="N26" s="28">
        <f>SUM(M26/L26)</f>
        <v>1.0637958532695375</v>
      </c>
      <c r="O26" s="86">
        <v>11748</v>
      </c>
      <c r="P26" s="68">
        <v>12145</v>
      </c>
      <c r="Q26" s="68">
        <v>12738</v>
      </c>
      <c r="R26" s="27">
        <f>SUM(Q26/P26)</f>
        <v>1.0488266776451214</v>
      </c>
      <c r="S26" s="26">
        <v>2189</v>
      </c>
      <c r="T26" s="36">
        <v>2415</v>
      </c>
      <c r="U26" s="36">
        <v>3005</v>
      </c>
      <c r="V26" s="27">
        <f>SUM(U26/T26)</f>
        <v>1.2443064182194616</v>
      </c>
    </row>
    <row r="27" spans="1:22" ht="15.75">
      <c r="A27" s="5"/>
      <c r="B27" s="77" t="s">
        <v>16</v>
      </c>
      <c r="C27" s="26"/>
      <c r="D27" s="33"/>
      <c r="E27" s="36">
        <v>26515</v>
      </c>
      <c r="F27" s="27">
        <v>1.371</v>
      </c>
      <c r="G27" s="29"/>
      <c r="H27" s="36"/>
      <c r="I27" s="36">
        <v>24300</v>
      </c>
      <c r="J27" s="28">
        <v>1.39</v>
      </c>
      <c r="K27" s="86"/>
      <c r="L27" s="68"/>
      <c r="M27" s="68">
        <v>13865</v>
      </c>
      <c r="N27" s="28"/>
      <c r="O27" s="86"/>
      <c r="P27" s="68"/>
      <c r="Q27" s="68">
        <v>6292</v>
      </c>
      <c r="R27" s="27"/>
      <c r="S27" s="26"/>
      <c r="T27" s="36"/>
      <c r="U27" s="36">
        <v>2215</v>
      </c>
      <c r="V27" s="27"/>
    </row>
    <row r="28" spans="1:22" ht="15.75" hidden="1">
      <c r="A28" s="5"/>
      <c r="B28" s="77" t="s">
        <v>89</v>
      </c>
      <c r="C28" s="26">
        <v>19076</v>
      </c>
      <c r="D28" s="33">
        <v>21618</v>
      </c>
      <c r="E28" s="36"/>
      <c r="F28" s="27">
        <f>SUM(D28/C28)</f>
        <v>1.13325644789264</v>
      </c>
      <c r="G28" s="29">
        <v>16839</v>
      </c>
      <c r="H28" s="36">
        <v>19068</v>
      </c>
      <c r="I28" s="36"/>
      <c r="J28" s="28">
        <f>SUM(H28/G28)</f>
        <v>1.132371280954926</v>
      </c>
      <c r="K28" s="86">
        <v>5482</v>
      </c>
      <c r="L28" s="68">
        <v>7221</v>
      </c>
      <c r="M28" s="68"/>
      <c r="N28" s="28">
        <f>SUM(L28/K28)</f>
        <v>1.317219992703393</v>
      </c>
      <c r="O28" s="86">
        <v>8263</v>
      </c>
      <c r="P28" s="68">
        <v>8866</v>
      </c>
      <c r="Q28" s="68"/>
      <c r="R28" s="27">
        <f>SUM(P28/O28)</f>
        <v>1.0729759167372626</v>
      </c>
      <c r="S28" s="26">
        <v>2237</v>
      </c>
      <c r="T28" s="36">
        <v>2550</v>
      </c>
      <c r="U28" s="36"/>
      <c r="V28" s="27">
        <f>SUM(T28/S28)</f>
        <v>1.1399195350916407</v>
      </c>
    </row>
    <row r="29" spans="1:22" ht="15.75">
      <c r="A29" s="5"/>
      <c r="B29" s="77" t="s">
        <v>80</v>
      </c>
      <c r="C29" s="26">
        <v>150005</v>
      </c>
      <c r="D29" s="33">
        <v>168875</v>
      </c>
      <c r="E29" s="36">
        <v>190140</v>
      </c>
      <c r="F29" s="27">
        <f>SUM(E29/D29)</f>
        <v>1.1259215396002962</v>
      </c>
      <c r="G29" s="29">
        <v>132670</v>
      </c>
      <c r="H29" s="36">
        <v>149642</v>
      </c>
      <c r="I29" s="36">
        <v>168960</v>
      </c>
      <c r="J29" s="28">
        <f>SUM(I29/H29)</f>
        <v>1.1290947728578875</v>
      </c>
      <c r="K29" s="86">
        <v>44837</v>
      </c>
      <c r="L29" s="68">
        <v>59275</v>
      </c>
      <c r="M29" s="68">
        <v>68805</v>
      </c>
      <c r="N29" s="28">
        <f>SUM(M29/L29)</f>
        <v>1.1607760438633488</v>
      </c>
      <c r="O29" s="86">
        <v>46054</v>
      </c>
      <c r="P29" s="68">
        <v>50116</v>
      </c>
      <c r="Q29" s="68">
        <v>58180</v>
      </c>
      <c r="R29" s="27">
        <f>SUM(Q29/P29)</f>
        <v>1.160906696464203</v>
      </c>
      <c r="S29" s="26">
        <v>17335</v>
      </c>
      <c r="T29" s="36">
        <v>19233</v>
      </c>
      <c r="U29" s="36">
        <v>21180</v>
      </c>
      <c r="V29" s="27">
        <f>SUM(U29/T29)</f>
        <v>1.1012322570581812</v>
      </c>
    </row>
    <row r="30" spans="1:22" ht="15.75">
      <c r="A30" s="25" t="s">
        <v>90</v>
      </c>
      <c r="B30" s="7"/>
      <c r="C30" s="6">
        <f>SUM(C31+C32+C33+C34)</f>
        <v>23682</v>
      </c>
      <c r="D30" s="34">
        <f>SUM(D31+D32+D33+D34)</f>
        <v>24129</v>
      </c>
      <c r="E30" s="36">
        <v>28782</v>
      </c>
      <c r="F30" s="27">
        <f>SUM(E30/D30)</f>
        <v>1.1928384930995897</v>
      </c>
      <c r="G30" s="29">
        <f>SUM(G31+G32+G33+G34)</f>
        <v>15736</v>
      </c>
      <c r="H30" s="36">
        <f>SUM(H31+H32+H33+H34)</f>
        <v>15993</v>
      </c>
      <c r="I30" s="36">
        <v>19736</v>
      </c>
      <c r="J30" s="28">
        <f>SUM(I30/H30)</f>
        <v>1.234039892452948</v>
      </c>
      <c r="K30" s="86">
        <f>SUM(K31+K32+K33+K34)</f>
        <v>2055</v>
      </c>
      <c r="L30" s="68">
        <f>SUM(L31+L32+L33+L34)</f>
        <v>2445</v>
      </c>
      <c r="M30" s="68">
        <v>3235</v>
      </c>
      <c r="N30" s="28">
        <f>SUM(M30/L30)</f>
        <v>1.3231083844580778</v>
      </c>
      <c r="O30" s="87">
        <f>SUM(O31+O32+O33+O34)</f>
        <v>5936</v>
      </c>
      <c r="P30" s="68">
        <f>SUM(P31+P32+P33+P34)</f>
        <v>6626</v>
      </c>
      <c r="Q30" s="68">
        <v>7103</v>
      </c>
      <c r="R30" s="27">
        <f>SUM(Q30/P30)</f>
        <v>1.0719891337156655</v>
      </c>
      <c r="S30" s="26">
        <f>SUM(S31+S32+S33+S34)</f>
        <v>7946</v>
      </c>
      <c r="T30" s="36">
        <f>SUM(T31+T32+T33+T34)</f>
        <v>8136</v>
      </c>
      <c r="U30" s="36">
        <v>9046</v>
      </c>
      <c r="V30" s="27">
        <f>SUM(U30/T30)</f>
        <v>1.1118485742379547</v>
      </c>
    </row>
    <row r="31" spans="1:22" ht="15.75">
      <c r="A31" s="5"/>
      <c r="B31" s="77" t="s">
        <v>91</v>
      </c>
      <c r="C31" s="26">
        <v>4529</v>
      </c>
      <c r="D31" s="33">
        <v>5072</v>
      </c>
      <c r="E31" s="36">
        <v>5941</v>
      </c>
      <c r="F31" s="27">
        <f>SUM(E31/D31)</f>
        <v>1.171332807570978</v>
      </c>
      <c r="G31" s="29">
        <v>3915</v>
      </c>
      <c r="H31" s="36">
        <v>4324</v>
      </c>
      <c r="I31" s="36">
        <v>5166</v>
      </c>
      <c r="J31" s="28">
        <f>SUM(I31/H31)</f>
        <v>1.19472710453284</v>
      </c>
      <c r="K31" s="86">
        <v>750</v>
      </c>
      <c r="L31" s="68">
        <v>1028</v>
      </c>
      <c r="M31" s="68">
        <v>1508</v>
      </c>
      <c r="N31" s="28">
        <f>SUM(M31/L31)</f>
        <v>1.4669260700389104</v>
      </c>
      <c r="O31" s="86">
        <v>2084</v>
      </c>
      <c r="P31" s="68">
        <v>2152</v>
      </c>
      <c r="Q31" s="68">
        <v>2292</v>
      </c>
      <c r="R31" s="27">
        <f>SUM(Q31/P31)</f>
        <v>1.0650557620817844</v>
      </c>
      <c r="S31" s="26">
        <v>614</v>
      </c>
      <c r="T31" s="36">
        <v>748</v>
      </c>
      <c r="U31" s="36">
        <v>775</v>
      </c>
      <c r="V31" s="27">
        <f>SUM(U31/T31)</f>
        <v>1.036096256684492</v>
      </c>
    </row>
    <row r="32" spans="1:22" ht="15.75">
      <c r="A32" s="5"/>
      <c r="B32" s="77" t="s">
        <v>92</v>
      </c>
      <c r="C32" s="26">
        <v>3702</v>
      </c>
      <c r="D32" s="33">
        <v>3480</v>
      </c>
      <c r="E32" s="36">
        <v>3777</v>
      </c>
      <c r="F32" s="27">
        <f>SUM(E32/D32)</f>
        <v>1.085344827586207</v>
      </c>
      <c r="G32" s="29">
        <v>1968</v>
      </c>
      <c r="H32" s="36">
        <v>1082</v>
      </c>
      <c r="I32" s="36">
        <v>1090</v>
      </c>
      <c r="J32" s="28">
        <f>SUM(I32/H32)</f>
        <v>1.0073937153419594</v>
      </c>
      <c r="K32" s="86">
        <v>165</v>
      </c>
      <c r="L32" s="68">
        <v>149</v>
      </c>
      <c r="M32" s="68">
        <v>171</v>
      </c>
      <c r="N32" s="28">
        <f>SUM(M32/L32)</f>
        <v>1.1476510067114094</v>
      </c>
      <c r="O32" s="86">
        <v>837</v>
      </c>
      <c r="P32" s="68">
        <v>522</v>
      </c>
      <c r="Q32" s="68">
        <v>495</v>
      </c>
      <c r="R32" s="27">
        <f>SUM(Q32/P32)</f>
        <v>0.9482758620689655</v>
      </c>
      <c r="S32" s="26">
        <v>2479</v>
      </c>
      <c r="T32" s="36">
        <v>2398</v>
      </c>
      <c r="U32" s="36">
        <v>2687</v>
      </c>
      <c r="V32" s="27">
        <f>SUM(U32/T32)</f>
        <v>1.1205170975813177</v>
      </c>
    </row>
    <row r="33" spans="1:22" ht="15.75">
      <c r="A33" s="5"/>
      <c r="B33" s="77" t="s">
        <v>93</v>
      </c>
      <c r="C33" s="26">
        <v>2775</v>
      </c>
      <c r="D33" s="33">
        <v>2815</v>
      </c>
      <c r="E33" s="36">
        <v>3321</v>
      </c>
      <c r="F33" s="27">
        <f>SUM(E33/D33)</f>
        <v>1.1797513321492008</v>
      </c>
      <c r="G33" s="29">
        <v>1223</v>
      </c>
      <c r="H33" s="36">
        <v>2004</v>
      </c>
      <c r="I33" s="36">
        <v>2500</v>
      </c>
      <c r="J33" s="28">
        <f>SUM(I33/H33)</f>
        <v>1.2475049900199602</v>
      </c>
      <c r="K33" s="86">
        <v>125</v>
      </c>
      <c r="L33" s="68">
        <v>214</v>
      </c>
      <c r="M33" s="68">
        <v>338</v>
      </c>
      <c r="N33" s="28">
        <f>SUM(M33/L33)</f>
        <v>1.5794392523364487</v>
      </c>
      <c r="O33" s="86">
        <v>688</v>
      </c>
      <c r="P33" s="68">
        <v>1035</v>
      </c>
      <c r="Q33" s="68">
        <v>1165</v>
      </c>
      <c r="R33" s="27">
        <f>SUM(Q33/P33)</f>
        <v>1.1256038647342994</v>
      </c>
      <c r="S33" s="26">
        <v>807</v>
      </c>
      <c r="T33" s="36">
        <v>811</v>
      </c>
      <c r="U33" s="36">
        <v>821</v>
      </c>
      <c r="V33" s="27">
        <f>SUM(U33/T33)</f>
        <v>1.0123304562268804</v>
      </c>
    </row>
    <row r="34" spans="1:22" ht="15.75">
      <c r="A34" s="5"/>
      <c r="B34" s="77" t="s">
        <v>80</v>
      </c>
      <c r="C34" s="26">
        <v>12676</v>
      </c>
      <c r="D34" s="33">
        <v>12762</v>
      </c>
      <c r="E34" s="36">
        <v>15743</v>
      </c>
      <c r="F34" s="27">
        <f>SUM(E34/D34)</f>
        <v>1.2335840777307632</v>
      </c>
      <c r="G34" s="29">
        <v>8630</v>
      </c>
      <c r="H34" s="36">
        <v>8583</v>
      </c>
      <c r="I34" s="36">
        <v>10980</v>
      </c>
      <c r="J34" s="28">
        <f>SUM(I34/H34)</f>
        <v>1.2792729814750088</v>
      </c>
      <c r="K34" s="86">
        <v>1015</v>
      </c>
      <c r="L34" s="68">
        <v>1054</v>
      </c>
      <c r="M34" s="68">
        <v>1218</v>
      </c>
      <c r="N34" s="28">
        <f>SUM(M34/L34)</f>
        <v>1.1555977229601517</v>
      </c>
      <c r="O34" s="86">
        <v>2327</v>
      </c>
      <c r="P34" s="68">
        <v>2917</v>
      </c>
      <c r="Q34" s="68">
        <v>3151</v>
      </c>
      <c r="R34" s="27">
        <f>SUM(Q34/P34)</f>
        <v>1.0802194034967432</v>
      </c>
      <c r="S34" s="26">
        <v>4046</v>
      </c>
      <c r="T34" s="36">
        <v>4179</v>
      </c>
      <c r="U34" s="36">
        <v>4763</v>
      </c>
      <c r="V34" s="27">
        <f>SUM(U34/T34)</f>
        <v>1.1397463508016272</v>
      </c>
    </row>
    <row r="35" spans="1:22" ht="15.75">
      <c r="A35" s="25" t="s">
        <v>94</v>
      </c>
      <c r="B35" s="7"/>
      <c r="C35" s="6">
        <f>SUM(C36+C37+C38+C39)</f>
        <v>825836</v>
      </c>
      <c r="D35" s="34">
        <f>SUM(D36+D37+D38+D39)</f>
        <v>955068</v>
      </c>
      <c r="E35" s="36">
        <v>1035301</v>
      </c>
      <c r="F35" s="27">
        <f>SUM(E35/D35)</f>
        <v>1.0840076308702626</v>
      </c>
      <c r="G35" s="29">
        <f>SUM(G36+G37+G38+G39)</f>
        <v>724611</v>
      </c>
      <c r="H35" s="36">
        <f>SUM(H36+H37+H38+H39)</f>
        <v>843341</v>
      </c>
      <c r="I35" s="36">
        <v>905268</v>
      </c>
      <c r="J35" s="28">
        <f>SUM(I35/H35)</f>
        <v>1.0734305577459178</v>
      </c>
      <c r="K35" s="86">
        <f>SUM(K36+K37+K38+K39)</f>
        <v>257197</v>
      </c>
      <c r="L35" s="68">
        <f>SUM(L36+L37+L38+L39)</f>
        <v>376183</v>
      </c>
      <c r="M35" s="68">
        <v>409094</v>
      </c>
      <c r="N35" s="28">
        <f>SUM(M35/L35)</f>
        <v>1.0874866753681054</v>
      </c>
      <c r="O35" s="87">
        <f>SUM(O36+O37+O38+O39)</f>
        <v>249764</v>
      </c>
      <c r="P35" s="68">
        <f>SUM(P36+P37+P38+P39)</f>
        <v>254860</v>
      </c>
      <c r="Q35" s="68">
        <v>264933</v>
      </c>
      <c r="R35" s="27">
        <f>SUM(Q35/P35)</f>
        <v>1.0395236600486542</v>
      </c>
      <c r="S35" s="26">
        <f>SUM(S36+S37+S38+S39)</f>
        <v>101225</v>
      </c>
      <c r="T35" s="36">
        <f>SUM(T36+T37+T38+T39)</f>
        <v>111727</v>
      </c>
      <c r="U35" s="36">
        <v>130033</v>
      </c>
      <c r="V35" s="27">
        <f>SUM(U35/T35)</f>
        <v>1.1638458027155478</v>
      </c>
    </row>
    <row r="36" spans="1:22" ht="15.75">
      <c r="A36" s="5"/>
      <c r="B36" s="77" t="s">
        <v>95</v>
      </c>
      <c r="C36" s="26">
        <v>678935</v>
      </c>
      <c r="D36" s="33">
        <v>785916</v>
      </c>
      <c r="E36" s="36">
        <v>853845</v>
      </c>
      <c r="F36" s="27">
        <f>SUM(E36/D36)</f>
        <v>1.0864329012260852</v>
      </c>
      <c r="G36" s="29">
        <v>596494</v>
      </c>
      <c r="H36" s="36">
        <v>695337</v>
      </c>
      <c r="I36" s="36">
        <v>746921</v>
      </c>
      <c r="J36" s="28">
        <f>SUM(I36/H36)</f>
        <v>1.0741856107182561</v>
      </c>
      <c r="K36" s="86">
        <v>198019</v>
      </c>
      <c r="L36" s="68">
        <v>294597</v>
      </c>
      <c r="M36" s="68">
        <v>322049</v>
      </c>
      <c r="N36" s="28">
        <f>SUM(M36/L36)</f>
        <v>1.0931849272056402</v>
      </c>
      <c r="O36" s="86">
        <v>224326</v>
      </c>
      <c r="P36" s="68">
        <v>228230</v>
      </c>
      <c r="Q36" s="68">
        <v>236960</v>
      </c>
      <c r="R36" s="27">
        <f>SUM(Q36/P36)</f>
        <v>1.0382508872628489</v>
      </c>
      <c r="S36" s="26">
        <v>82441</v>
      </c>
      <c r="T36" s="36">
        <v>90579</v>
      </c>
      <c r="U36" s="36">
        <v>106924</v>
      </c>
      <c r="V36" s="27">
        <f>SUM(U36/T36)</f>
        <v>1.1804502147296836</v>
      </c>
    </row>
    <row r="37" spans="1:22" ht="15.75">
      <c r="A37" s="5"/>
      <c r="B37" s="77" t="s">
        <v>96</v>
      </c>
      <c r="C37" s="26">
        <v>129460</v>
      </c>
      <c r="D37" s="33">
        <v>146109</v>
      </c>
      <c r="E37" s="36">
        <v>154571</v>
      </c>
      <c r="F37" s="27">
        <f>SUM(E37/D37)</f>
        <v>1.0579156657016338</v>
      </c>
      <c r="G37" s="29">
        <v>112744</v>
      </c>
      <c r="H37" s="36">
        <v>127308</v>
      </c>
      <c r="I37" s="36">
        <v>133992</v>
      </c>
      <c r="J37" s="28">
        <f>SUM(I37/H37)</f>
        <v>1.05250259213875</v>
      </c>
      <c r="K37" s="86">
        <v>53566</v>
      </c>
      <c r="L37" s="68">
        <v>71922</v>
      </c>
      <c r="M37" s="68">
        <v>75044</v>
      </c>
      <c r="N37" s="28">
        <f>SUM(M37/L37)</f>
        <v>1.0434081365924195</v>
      </c>
      <c r="O37" s="86">
        <v>21115</v>
      </c>
      <c r="P37" s="68">
        <v>21420</v>
      </c>
      <c r="Q37" s="68">
        <v>22383</v>
      </c>
      <c r="R37" s="27">
        <f>SUM(Q37/P37)</f>
        <v>1.0449579831932774</v>
      </c>
      <c r="S37" s="26">
        <v>16716</v>
      </c>
      <c r="T37" s="36">
        <v>18801</v>
      </c>
      <c r="U37" s="36">
        <v>20579</v>
      </c>
      <c r="V37" s="27">
        <f>SUM(U37/T37)</f>
        <v>1.094569437795862</v>
      </c>
    </row>
    <row r="38" spans="1:22" ht="15.75">
      <c r="A38" s="5"/>
      <c r="B38" s="77" t="s">
        <v>97</v>
      </c>
      <c r="C38" s="26">
        <v>11686</v>
      </c>
      <c r="D38" s="33">
        <v>17128</v>
      </c>
      <c r="E38" s="36">
        <v>19286</v>
      </c>
      <c r="F38" s="27">
        <f>SUM(E38/D38)</f>
        <v>1.125992526856609</v>
      </c>
      <c r="G38" s="29">
        <v>10421</v>
      </c>
      <c r="H38" s="36">
        <v>15693</v>
      </c>
      <c r="I38" s="36">
        <v>17785</v>
      </c>
      <c r="J38" s="28">
        <f>SUM(I38/H38)</f>
        <v>1.1333078442617728</v>
      </c>
      <c r="K38" s="86">
        <v>4478</v>
      </c>
      <c r="L38" s="68">
        <v>8310</v>
      </c>
      <c r="M38" s="68">
        <v>10030</v>
      </c>
      <c r="N38" s="28">
        <f>SUM(M38/L38)</f>
        <v>1.2069795427196148</v>
      </c>
      <c r="O38" s="86">
        <v>2736</v>
      </c>
      <c r="P38" s="68">
        <v>3561</v>
      </c>
      <c r="Q38" s="68">
        <v>3557</v>
      </c>
      <c r="R38" s="27">
        <f>SUM(Q38/P38)</f>
        <v>0.9988767200224656</v>
      </c>
      <c r="S38" s="26">
        <v>1265</v>
      </c>
      <c r="T38" s="36">
        <v>1435</v>
      </c>
      <c r="U38" s="36">
        <v>1501</v>
      </c>
      <c r="V38" s="27">
        <f>SUM(U38/T38)</f>
        <v>1.045993031358885</v>
      </c>
    </row>
    <row r="39" spans="1:22" ht="15.75">
      <c r="A39" s="5"/>
      <c r="B39" s="77" t="s">
        <v>80</v>
      </c>
      <c r="C39" s="26">
        <v>5755</v>
      </c>
      <c r="D39" s="33">
        <v>5915</v>
      </c>
      <c r="E39" s="36">
        <v>7599</v>
      </c>
      <c r="F39" s="27">
        <f>SUM(E39/D39)</f>
        <v>1.2846999154691463</v>
      </c>
      <c r="G39" s="29">
        <v>4952</v>
      </c>
      <c r="H39" s="36">
        <v>5003</v>
      </c>
      <c r="I39" s="36">
        <v>6570</v>
      </c>
      <c r="J39" s="28">
        <f>SUM(I39/H39)</f>
        <v>1.313212072756346</v>
      </c>
      <c r="K39" s="86">
        <v>1134</v>
      </c>
      <c r="L39" s="68">
        <v>1354</v>
      </c>
      <c r="M39" s="68">
        <v>1971</v>
      </c>
      <c r="N39" s="28">
        <f>SUM(M39/L39)</f>
        <v>1.4556868537666174</v>
      </c>
      <c r="O39" s="86">
        <v>1587</v>
      </c>
      <c r="P39" s="68">
        <v>1649</v>
      </c>
      <c r="Q39" s="68">
        <v>2033</v>
      </c>
      <c r="R39" s="27">
        <f>SUM(Q39/P39)</f>
        <v>1.2328684050939964</v>
      </c>
      <c r="S39" s="26">
        <v>803</v>
      </c>
      <c r="T39" s="36">
        <v>912</v>
      </c>
      <c r="U39" s="36">
        <v>1029</v>
      </c>
      <c r="V39" s="27">
        <f>SUM(U39/T39)</f>
        <v>1.1282894736842106</v>
      </c>
    </row>
    <row r="40" spans="1:22" ht="15.75">
      <c r="A40" s="25" t="s">
        <v>98</v>
      </c>
      <c r="B40" s="7"/>
      <c r="C40" s="6">
        <f>SUM(C41+C42+C43)</f>
        <v>109088</v>
      </c>
      <c r="D40" s="34">
        <f>SUM(D41+D42+D43)</f>
        <v>109650</v>
      </c>
      <c r="E40" s="36">
        <v>125973</v>
      </c>
      <c r="F40" s="27">
        <f>SUM(E40/D40)</f>
        <v>1.1488645690834474</v>
      </c>
      <c r="G40" s="29">
        <f>SUM(G41+G42+G43)</f>
        <v>57444</v>
      </c>
      <c r="H40" s="36">
        <f>SUM(H41+H42+H43)</f>
        <v>57949</v>
      </c>
      <c r="I40" s="36">
        <v>65656</v>
      </c>
      <c r="J40" s="28">
        <f>SUM(I40/H40)</f>
        <v>1.1329962553279609</v>
      </c>
      <c r="K40" s="86">
        <f>SUM(K41+K42+K43)</f>
        <v>7559</v>
      </c>
      <c r="L40" s="68">
        <f>SUM(L41+L42+L43)</f>
        <v>8453</v>
      </c>
      <c r="M40" s="68">
        <v>12150</v>
      </c>
      <c r="N40" s="28">
        <f>SUM(M40/L40)</f>
        <v>1.437359517331125</v>
      </c>
      <c r="O40" s="87">
        <f>SUM(O41+O42+O43)</f>
        <v>5205</v>
      </c>
      <c r="P40" s="68">
        <f>SUM(P41+P42+P43)</f>
        <v>5885</v>
      </c>
      <c r="Q40" s="68">
        <v>6982</v>
      </c>
      <c r="R40" s="27">
        <f>SUM(Q40/P40)</f>
        <v>1.1864061172472387</v>
      </c>
      <c r="S40" s="26">
        <f>SUM(S41+S42+S43)</f>
        <v>51644</v>
      </c>
      <c r="T40" s="36">
        <f>SUM(T41+T42+T43)</f>
        <v>51701</v>
      </c>
      <c r="U40" s="36">
        <v>60317</v>
      </c>
      <c r="V40" s="27">
        <f>SUM(U40/T40)</f>
        <v>1.1666505483452931</v>
      </c>
    </row>
    <row r="41" spans="1:22" ht="15.75">
      <c r="A41" s="5"/>
      <c r="B41" s="77" t="s">
        <v>99</v>
      </c>
      <c r="C41" s="26">
        <v>79692</v>
      </c>
      <c r="D41" s="33">
        <v>79960</v>
      </c>
      <c r="E41" s="36">
        <v>91268</v>
      </c>
      <c r="F41" s="27">
        <f>SUM(E41/D41)</f>
        <v>1.1414207103551777</v>
      </c>
      <c r="G41" s="29">
        <v>41101</v>
      </c>
      <c r="H41" s="36">
        <v>41764</v>
      </c>
      <c r="I41" s="36">
        <v>46680</v>
      </c>
      <c r="J41" s="28">
        <f>SUM(I41/H41)</f>
        <v>1.1177090317019442</v>
      </c>
      <c r="K41" s="86">
        <v>3051</v>
      </c>
      <c r="L41" s="68">
        <v>4116</v>
      </c>
      <c r="M41" s="68">
        <v>6722</v>
      </c>
      <c r="N41" s="28">
        <f>SUM(M41/L41)</f>
        <v>1.6331389698736638</v>
      </c>
      <c r="O41" s="86">
        <v>2631</v>
      </c>
      <c r="P41" s="68">
        <v>3106</v>
      </c>
      <c r="Q41" s="68">
        <v>3473</v>
      </c>
      <c r="R41" s="27">
        <f>SUM(Q41/P41)</f>
        <v>1.118158403090792</v>
      </c>
      <c r="S41" s="26">
        <v>38591</v>
      </c>
      <c r="T41" s="36">
        <v>38196</v>
      </c>
      <c r="U41" s="36">
        <v>44588</v>
      </c>
      <c r="V41" s="27">
        <f>SUM(U41/T41)</f>
        <v>1.1673473662163578</v>
      </c>
    </row>
    <row r="42" spans="1:22" ht="15.75">
      <c r="A42" s="5"/>
      <c r="B42" s="77" t="s">
        <v>100</v>
      </c>
      <c r="C42" s="26">
        <v>14564</v>
      </c>
      <c r="D42" s="33">
        <v>14575</v>
      </c>
      <c r="E42" s="36">
        <v>16492</v>
      </c>
      <c r="F42" s="27">
        <f>SUM(E42/D42)</f>
        <v>1.1315265866209263</v>
      </c>
      <c r="G42" s="29">
        <v>5279</v>
      </c>
      <c r="H42" s="36">
        <v>5158</v>
      </c>
      <c r="I42" s="36">
        <v>5895</v>
      </c>
      <c r="J42" s="28">
        <f>SUM(I42/H42)</f>
        <v>1.1428848390849167</v>
      </c>
      <c r="K42" s="86">
        <v>522</v>
      </c>
      <c r="L42" s="68">
        <v>515</v>
      </c>
      <c r="M42" s="68">
        <v>776</v>
      </c>
      <c r="N42" s="28">
        <f>SUM(M42/L42)</f>
        <v>1.5067961165048545</v>
      </c>
      <c r="O42" s="86">
        <v>257</v>
      </c>
      <c r="P42" s="68">
        <v>266</v>
      </c>
      <c r="Q42" s="68">
        <v>340</v>
      </c>
      <c r="R42" s="27">
        <f>SUM(Q42/P42)</f>
        <v>1.2781954887218046</v>
      </c>
      <c r="S42" s="26">
        <v>9285</v>
      </c>
      <c r="T42" s="36">
        <v>9417</v>
      </c>
      <c r="U42" s="36">
        <v>10597</v>
      </c>
      <c r="V42" s="27">
        <f>SUM(U42/T42)</f>
        <v>1.1253052989274717</v>
      </c>
    </row>
    <row r="43" spans="1:22" ht="15.75">
      <c r="A43" s="5"/>
      <c r="B43" s="77" t="s">
        <v>80</v>
      </c>
      <c r="C43" s="26">
        <v>14832</v>
      </c>
      <c r="D43" s="33">
        <v>15115</v>
      </c>
      <c r="E43" s="36">
        <v>18213</v>
      </c>
      <c r="F43" s="27">
        <f>SUM(E43/D43)</f>
        <v>1.20496195831955</v>
      </c>
      <c r="G43" s="29">
        <v>11064</v>
      </c>
      <c r="H43" s="36">
        <v>11027</v>
      </c>
      <c r="I43" s="36">
        <v>13081</v>
      </c>
      <c r="J43" s="28">
        <f>SUM(I43/H43)</f>
        <v>1.1862700643874127</v>
      </c>
      <c r="K43" s="86">
        <v>3986</v>
      </c>
      <c r="L43" s="68">
        <v>3822</v>
      </c>
      <c r="M43" s="68">
        <v>4652</v>
      </c>
      <c r="N43" s="28">
        <f>SUM(M43/L43)</f>
        <v>1.21716378859236</v>
      </c>
      <c r="O43" s="86">
        <v>2317</v>
      </c>
      <c r="P43" s="68">
        <v>2513</v>
      </c>
      <c r="Q43" s="68">
        <v>3169</v>
      </c>
      <c r="R43" s="27">
        <f>SUM(Q43/P43)</f>
        <v>1.261042578591325</v>
      </c>
      <c r="S43" s="26">
        <v>3768</v>
      </c>
      <c r="T43" s="36">
        <v>4088</v>
      </c>
      <c r="U43" s="36">
        <v>5132</v>
      </c>
      <c r="V43" s="27">
        <f>SUM(U43/T43)</f>
        <v>1.2553816046966733</v>
      </c>
    </row>
    <row r="44" spans="1:22" ht="15.75">
      <c r="A44" s="25" t="s">
        <v>101</v>
      </c>
      <c r="B44" s="7"/>
      <c r="C44" s="6">
        <f>SUM(C45+C46+C47)</f>
        <v>210906</v>
      </c>
      <c r="D44" s="34">
        <f>SUM(D45+D46+D47)</f>
        <v>236635</v>
      </c>
      <c r="E44" s="36">
        <v>249945</v>
      </c>
      <c r="F44" s="27">
        <f>SUM(E44/D44)</f>
        <v>1.0562469626217592</v>
      </c>
      <c r="G44" s="29">
        <f>SUM(G45+G46+G47)</f>
        <v>185731</v>
      </c>
      <c r="H44" s="36">
        <f>SUM(H45+H46+H47)</f>
        <v>209578</v>
      </c>
      <c r="I44" s="36">
        <v>222184</v>
      </c>
      <c r="J44" s="28">
        <f>SUM(I44/H44)</f>
        <v>1.0601494431667446</v>
      </c>
      <c r="K44" s="86">
        <f>SUM(K45+K46+K47)</f>
        <v>61646</v>
      </c>
      <c r="L44" s="68">
        <f>SUM(L45+L46+L47)</f>
        <v>101202</v>
      </c>
      <c r="M44" s="68">
        <v>109827</v>
      </c>
      <c r="N44" s="28">
        <f>SUM(M44/L44)</f>
        <v>1.0852255884271063</v>
      </c>
      <c r="O44" s="87">
        <f>SUM(O45+O46+O47)</f>
        <v>38473</v>
      </c>
      <c r="P44" s="68">
        <f>SUM(P45+P46+P47)</f>
        <v>37608</v>
      </c>
      <c r="Q44" s="68">
        <v>38287</v>
      </c>
      <c r="R44" s="27">
        <f>SUM(Q44/P44)</f>
        <v>1.018054669219315</v>
      </c>
      <c r="S44" s="26">
        <f>SUM(S45+S46+S47)</f>
        <v>25175</v>
      </c>
      <c r="T44" s="36">
        <f>SUM(T45+T46+T47)</f>
        <v>27057</v>
      </c>
      <c r="U44" s="36">
        <v>27761</v>
      </c>
      <c r="V44" s="27">
        <f>SUM(U44/T44)</f>
        <v>1.0260191447684517</v>
      </c>
    </row>
    <row r="45" spans="1:22" ht="15.75">
      <c r="A45" s="5"/>
      <c r="B45" s="77" t="s">
        <v>102</v>
      </c>
      <c r="C45" s="26">
        <v>175315</v>
      </c>
      <c r="D45" s="33">
        <v>197940</v>
      </c>
      <c r="E45" s="36">
        <v>210043</v>
      </c>
      <c r="F45" s="27">
        <f>SUM(E45/D45)</f>
        <v>1.0611447913509144</v>
      </c>
      <c r="G45" s="29">
        <v>156418</v>
      </c>
      <c r="H45" s="36">
        <v>177514</v>
      </c>
      <c r="I45" s="36">
        <v>189142</v>
      </c>
      <c r="J45" s="28">
        <f>SUM(I45/H45)</f>
        <v>1.0655046925876268</v>
      </c>
      <c r="K45" s="86">
        <v>52453</v>
      </c>
      <c r="L45" s="68">
        <v>87919</v>
      </c>
      <c r="M45" s="68">
        <v>96245</v>
      </c>
      <c r="N45" s="28">
        <f>SUM(M45/L45)</f>
        <v>1.0947008041492738</v>
      </c>
      <c r="O45" s="86">
        <v>29943</v>
      </c>
      <c r="P45" s="68">
        <v>29319</v>
      </c>
      <c r="Q45" s="68">
        <v>30158</v>
      </c>
      <c r="R45" s="27">
        <f>SUM(Q45/P45)</f>
        <v>1.0286162556703844</v>
      </c>
      <c r="S45" s="26">
        <v>18897</v>
      </c>
      <c r="T45" s="36">
        <v>20426</v>
      </c>
      <c r="U45" s="36">
        <v>20901</v>
      </c>
      <c r="V45" s="27">
        <f>SUM(U45/T45)</f>
        <v>1.0232546754136884</v>
      </c>
    </row>
    <row r="46" spans="1:22" ht="15.75">
      <c r="A46" s="5"/>
      <c r="B46" s="77" t="s">
        <v>103</v>
      </c>
      <c r="C46" s="26">
        <v>32636</v>
      </c>
      <c r="D46" s="33">
        <v>35892</v>
      </c>
      <c r="E46" s="36">
        <v>36280</v>
      </c>
      <c r="F46" s="27">
        <f>SUM(E46/D46)</f>
        <v>1.0108102084029866</v>
      </c>
      <c r="G46" s="29">
        <v>26850</v>
      </c>
      <c r="H46" s="36">
        <v>29813</v>
      </c>
      <c r="I46" s="36">
        <v>29927</v>
      </c>
      <c r="J46" s="28">
        <f>SUM(I46/H46)</f>
        <v>1.0038238352396605</v>
      </c>
      <c r="K46" s="86">
        <v>8739</v>
      </c>
      <c r="L46" s="68">
        <v>12875</v>
      </c>
      <c r="M46" s="68">
        <v>13112</v>
      </c>
      <c r="N46" s="28">
        <f>SUM(M46/L46)</f>
        <v>1.0184077669902913</v>
      </c>
      <c r="O46" s="86">
        <v>7969</v>
      </c>
      <c r="P46" s="68">
        <v>7784</v>
      </c>
      <c r="Q46" s="68">
        <v>7466</v>
      </c>
      <c r="R46" s="27">
        <f>SUM(Q46/P46)</f>
        <v>0.9591469681397738</v>
      </c>
      <c r="S46" s="26">
        <v>5786</v>
      </c>
      <c r="T46" s="36">
        <v>6079</v>
      </c>
      <c r="U46" s="36">
        <v>6353</v>
      </c>
      <c r="V46" s="27">
        <f>SUM(U46/T46)</f>
        <v>1.0450732028294127</v>
      </c>
    </row>
    <row r="47" spans="1:22" ht="15.75">
      <c r="A47" s="5"/>
      <c r="B47" s="77" t="s">
        <v>80</v>
      </c>
      <c r="C47" s="26">
        <v>2955</v>
      </c>
      <c r="D47" s="33">
        <v>2803</v>
      </c>
      <c r="E47" s="36">
        <v>3622</v>
      </c>
      <c r="F47" s="27">
        <f>SUM(E47/D47)</f>
        <v>1.292186942561541</v>
      </c>
      <c r="G47" s="29">
        <v>2463</v>
      </c>
      <c r="H47" s="36">
        <v>2251</v>
      </c>
      <c r="I47" s="36">
        <v>3115</v>
      </c>
      <c r="J47" s="28">
        <f>SUM(I47/H47)</f>
        <v>1.3838294091514882</v>
      </c>
      <c r="K47" s="86">
        <v>454</v>
      </c>
      <c r="L47" s="68">
        <v>408</v>
      </c>
      <c r="M47" s="68">
        <v>470</v>
      </c>
      <c r="N47" s="28">
        <f>SUM(M47/L47)</f>
        <v>1.1519607843137254</v>
      </c>
      <c r="O47" s="86">
        <v>561</v>
      </c>
      <c r="P47" s="68">
        <v>505</v>
      </c>
      <c r="Q47" s="68">
        <v>663</v>
      </c>
      <c r="R47" s="27">
        <f>SUM(Q47/P47)</f>
        <v>1.312871287128713</v>
      </c>
      <c r="S47" s="26">
        <v>492</v>
      </c>
      <c r="T47" s="36">
        <v>552</v>
      </c>
      <c r="U47" s="36">
        <v>507</v>
      </c>
      <c r="V47" s="27">
        <f>SUM(U47/T47)</f>
        <v>0.9184782608695652</v>
      </c>
    </row>
    <row r="48" spans="1:22" ht="16.5" thickBot="1">
      <c r="A48" s="31" t="s">
        <v>104</v>
      </c>
      <c r="B48" s="74"/>
      <c r="C48" s="9">
        <v>1424</v>
      </c>
      <c r="D48" s="35">
        <v>1111</v>
      </c>
      <c r="E48" s="88">
        <v>1182</v>
      </c>
      <c r="F48" s="89">
        <f>SUM(E48/D48)</f>
        <v>1.063906390639064</v>
      </c>
      <c r="G48" s="90">
        <v>1056</v>
      </c>
      <c r="H48" s="88">
        <v>660</v>
      </c>
      <c r="I48" s="88">
        <v>792</v>
      </c>
      <c r="J48" s="91">
        <f>SUM(I48/H48)</f>
        <v>1.2</v>
      </c>
      <c r="K48" s="92">
        <v>373</v>
      </c>
      <c r="L48" s="93">
        <v>200</v>
      </c>
      <c r="M48" s="93">
        <v>230</v>
      </c>
      <c r="N48" s="91">
        <f>SUM(M48/L48)</f>
        <v>1.15</v>
      </c>
      <c r="O48" s="92">
        <v>231</v>
      </c>
      <c r="P48" s="93">
        <v>170</v>
      </c>
      <c r="Q48" s="93">
        <v>173</v>
      </c>
      <c r="R48" s="89">
        <f>SUM(Q48/P48)</f>
        <v>1.0176470588235293</v>
      </c>
      <c r="S48" s="94">
        <v>368</v>
      </c>
      <c r="T48" s="88">
        <v>451</v>
      </c>
      <c r="U48" s="88">
        <v>390</v>
      </c>
      <c r="V48" s="89">
        <f>SUM(U48/T48)</f>
        <v>0.8647450110864745</v>
      </c>
    </row>
    <row r="49" spans="10:18" ht="15.75">
      <c r="J49" s="1"/>
      <c r="K49" s="1"/>
      <c r="R49" s="1"/>
    </row>
  </sheetData>
  <printOptions/>
  <pageMargins left="0" right="0" top="0" bottom="0" header="0" footer="0"/>
  <pageSetup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workbookViewId="0" topLeftCell="G1">
      <selection activeCell="F25" sqref="F25"/>
    </sheetView>
  </sheetViews>
  <sheetFormatPr defaultColWidth="11.19921875" defaultRowHeight="15"/>
  <cols>
    <col min="1" max="1" width="8.3984375" style="0" customWidth="1"/>
    <col min="2" max="5" width="9.09765625" style="0" customWidth="1"/>
    <col min="6" max="6" width="6.3984375" style="0" customWidth="1"/>
    <col min="7" max="7" width="9.09765625" style="0" customWidth="1"/>
    <col min="8" max="8" width="6.3984375" style="0" customWidth="1"/>
    <col min="9" max="9" width="9.09765625" style="0" customWidth="1"/>
    <col min="10" max="10" width="6.3984375" style="0" customWidth="1"/>
    <col min="11" max="11" width="9.09765625" style="0" customWidth="1"/>
    <col min="12" max="12" width="6.19921875" style="0" customWidth="1"/>
    <col min="13" max="13" width="9.09765625" style="0" customWidth="1"/>
    <col min="14" max="14" width="6.3984375" style="0" customWidth="1"/>
    <col min="15" max="15" width="9.09765625" style="0" customWidth="1"/>
    <col min="16" max="16" width="6.3984375" style="0" customWidth="1"/>
  </cols>
  <sheetData>
    <row r="1" ht="16.5" thickBot="1">
      <c r="A1" t="s">
        <v>13</v>
      </c>
    </row>
    <row r="2" spans="1:16" ht="15.75">
      <c r="A2" s="2"/>
      <c r="B2" s="70" t="s">
        <v>105</v>
      </c>
      <c r="C2" s="71"/>
      <c r="D2" s="72"/>
      <c r="E2" s="70" t="s">
        <v>111</v>
      </c>
      <c r="F2" s="71"/>
      <c r="G2" s="71"/>
      <c r="H2" s="71"/>
      <c r="I2" s="71"/>
      <c r="J2" s="72"/>
      <c r="K2" s="70" t="s">
        <v>18</v>
      </c>
      <c r="L2" s="71"/>
      <c r="M2" s="71"/>
      <c r="N2" s="71"/>
      <c r="O2" s="71"/>
      <c r="P2" s="72"/>
    </row>
    <row r="3" spans="1:16" ht="15.75">
      <c r="A3" s="5"/>
      <c r="B3" s="44" t="s">
        <v>106</v>
      </c>
      <c r="C3" s="51" t="s">
        <v>107</v>
      </c>
      <c r="D3" s="46" t="s">
        <v>109</v>
      </c>
      <c r="E3" s="44" t="s">
        <v>63</v>
      </c>
      <c r="F3" s="45"/>
      <c r="G3" s="56" t="s">
        <v>108</v>
      </c>
      <c r="H3" s="58"/>
      <c r="I3" s="45" t="s">
        <v>110</v>
      </c>
      <c r="J3" s="46"/>
      <c r="K3" s="44" t="s">
        <v>63</v>
      </c>
      <c r="L3" s="45"/>
      <c r="M3" s="56" t="s">
        <v>108</v>
      </c>
      <c r="N3" s="58"/>
      <c r="O3" s="45" t="s">
        <v>110</v>
      </c>
      <c r="P3" s="46"/>
    </row>
    <row r="4" spans="1:16" ht="16.5" thickBot="1">
      <c r="A4" s="8"/>
      <c r="B4" s="47"/>
      <c r="C4" s="54" t="s">
        <v>9</v>
      </c>
      <c r="D4" s="55" t="s">
        <v>10</v>
      </c>
      <c r="E4" s="47"/>
      <c r="F4" s="59" t="s">
        <v>64</v>
      </c>
      <c r="G4" s="62" t="s">
        <v>11</v>
      </c>
      <c r="H4" s="60" t="s">
        <v>64</v>
      </c>
      <c r="I4" s="62" t="s">
        <v>12</v>
      </c>
      <c r="J4" s="61" t="s">
        <v>64</v>
      </c>
      <c r="K4" s="47"/>
      <c r="L4" s="59" t="s">
        <v>64</v>
      </c>
      <c r="M4" s="62" t="s">
        <v>19</v>
      </c>
      <c r="N4" s="60" t="s">
        <v>64</v>
      </c>
      <c r="O4" s="62" t="s">
        <v>20</v>
      </c>
      <c r="P4" s="61" t="s">
        <v>64</v>
      </c>
    </row>
    <row r="5" spans="1:16" ht="15.75">
      <c r="A5" s="5" t="s">
        <v>63</v>
      </c>
      <c r="B5" s="34">
        <f>SUM(B6+B7+B8+B9+B10+B11+B12+B13+B14+B15+B16+B17+B18+B19+B20)</f>
        <v>5727240</v>
      </c>
      <c r="C5" s="52">
        <f>SUM(C6+C7+C8+C9+C10+C11+C12+C13+C14+C15+C16+C17+C18+C19+C20)</f>
        <v>3134669</v>
      </c>
      <c r="D5" s="42">
        <f>SUM(D6+D7+D8+D9+D10+D11+D12+D13+D14+D15+D16+D17+D18+D19+D20)</f>
        <v>2592571</v>
      </c>
      <c r="E5" s="34">
        <f>SUM(E6+E7+E8+E9+E10+E11+E12+E13+E14+E15+E16+E17+E18+E19+E20)</f>
        <v>6756830</v>
      </c>
      <c r="F5" s="16">
        <f aca="true" t="shared" si="0" ref="F5:F20">SUM(E5/B5)</f>
        <v>1.1797707098008814</v>
      </c>
      <c r="G5" s="37">
        <f>SUM(G6+G7+G8+G9+G10+G11+G12+G13+G14+G15+G16+G17+G18+G19+G20)</f>
        <v>3628809</v>
      </c>
      <c r="H5" s="16">
        <f aca="true" t="shared" si="1" ref="H5:H20">SUM(G5/C5)</f>
        <v>1.1576370583305606</v>
      </c>
      <c r="I5" s="40">
        <f>SUM(I6+I7+I8+I9+I10+I11+I12+I13+I14+I15+I16+I17+I18+I19+I20)</f>
        <v>3128021</v>
      </c>
      <c r="J5" s="19">
        <f aca="true" t="shared" si="2" ref="J5:J20">SUM(I5/D5)</f>
        <v>1.2065324344058466</v>
      </c>
      <c r="K5" s="103">
        <f>SUM(K6+K7+K8+K9+K10+K11+K12+K13+K14+K15+K16+K17+K18+K19+K20)</f>
        <v>7450103</v>
      </c>
      <c r="L5" s="104">
        <f>SUM(K5/E5)</f>
        <v>1.102603291780317</v>
      </c>
      <c r="M5" s="105">
        <f>SUM(M6+M7+M8+M9+M10+M11+M12+M13+M14+M15+M16+M17+M18+M19+M20)</f>
        <v>4012838</v>
      </c>
      <c r="N5" s="104">
        <f>SUM(M5/G5)</f>
        <v>1.1058278349728519</v>
      </c>
      <c r="O5" s="106">
        <f>SUM(O6+O7+O8+O9+O10+O11+O12+O13+O14+O15+O16+O17+O18+O19+O20)</f>
        <v>3437265</v>
      </c>
      <c r="P5" s="107">
        <f>SUM(O5/I5)</f>
        <v>1.0988625076366176</v>
      </c>
    </row>
    <row r="6" spans="1:16" ht="15.75">
      <c r="A6" s="25" t="s">
        <v>114</v>
      </c>
      <c r="B6" s="33">
        <v>80293</v>
      </c>
      <c r="C6" s="68">
        <v>40650</v>
      </c>
      <c r="D6" s="69">
        <v>39643</v>
      </c>
      <c r="E6" s="33">
        <v>88538</v>
      </c>
      <c r="F6" s="28">
        <f t="shared" si="0"/>
        <v>1.1026864110196406</v>
      </c>
      <c r="G6" s="36">
        <v>44932</v>
      </c>
      <c r="H6" s="28">
        <f t="shared" si="1"/>
        <v>1.1053382533825338</v>
      </c>
      <c r="I6" s="39">
        <v>43606</v>
      </c>
      <c r="J6" s="27">
        <f t="shared" si="2"/>
        <v>1.099967207325379</v>
      </c>
      <c r="K6" s="95">
        <v>95756</v>
      </c>
      <c r="L6" s="96">
        <f>SUM(K6/E6)</f>
        <v>1.0815243172423141</v>
      </c>
      <c r="M6" s="97">
        <v>48343</v>
      </c>
      <c r="N6" s="96">
        <f>SUM(M6/G6)</f>
        <v>1.075914715570195</v>
      </c>
      <c r="O6" s="98">
        <v>47413</v>
      </c>
      <c r="P6" s="99">
        <f>SUM(O6/I6)</f>
        <v>1.0873044993808192</v>
      </c>
    </row>
    <row r="7" spans="1:16" ht="15.75">
      <c r="A7" s="25" t="s">
        <v>115</v>
      </c>
      <c r="B7" s="33">
        <v>115144</v>
      </c>
      <c r="C7" s="68">
        <v>58869</v>
      </c>
      <c r="D7" s="69">
        <v>56275</v>
      </c>
      <c r="E7" s="33">
        <v>139444</v>
      </c>
      <c r="F7" s="28">
        <f t="shared" si="0"/>
        <v>1.2110400889321198</v>
      </c>
      <c r="G7" s="36">
        <v>70786</v>
      </c>
      <c r="H7" s="28">
        <f t="shared" si="1"/>
        <v>1.2024325196623011</v>
      </c>
      <c r="I7" s="39">
        <v>68658</v>
      </c>
      <c r="J7" s="27">
        <f t="shared" si="2"/>
        <v>1.2200444247001332</v>
      </c>
      <c r="K7" s="95">
        <v>149752</v>
      </c>
      <c r="L7" s="96">
        <f>SUM(K7/E7)</f>
        <v>1.0739221479590373</v>
      </c>
      <c r="M7" s="97">
        <v>75966</v>
      </c>
      <c r="N7" s="96">
        <f>SUM(M7/G7)</f>
        <v>1.0731783120956122</v>
      </c>
      <c r="O7" s="98">
        <v>73786</v>
      </c>
      <c r="P7" s="99">
        <f>SUM(O7/I7)</f>
        <v>1.074689038422325</v>
      </c>
    </row>
    <row r="8" spans="1:16" ht="15.75">
      <c r="A8" s="25" t="s">
        <v>116</v>
      </c>
      <c r="B8" s="33">
        <v>148233</v>
      </c>
      <c r="C8" s="68">
        <v>74790</v>
      </c>
      <c r="D8" s="69">
        <v>73443</v>
      </c>
      <c r="E8" s="33">
        <v>184872</v>
      </c>
      <c r="F8" s="28">
        <f t="shared" si="0"/>
        <v>1.2471716824188945</v>
      </c>
      <c r="G8" s="36">
        <v>92559</v>
      </c>
      <c r="H8" s="28">
        <f t="shared" si="1"/>
        <v>1.237585238668271</v>
      </c>
      <c r="I8" s="39">
        <v>92313</v>
      </c>
      <c r="J8" s="27">
        <f t="shared" si="2"/>
        <v>1.2569339487766023</v>
      </c>
      <c r="K8" s="95">
        <v>198852</v>
      </c>
      <c r="L8" s="96">
        <f>SUM(K8/E8)</f>
        <v>1.0756198883551862</v>
      </c>
      <c r="M8" s="97">
        <v>99871</v>
      </c>
      <c r="N8" s="96">
        <f>SUM(M8/G8)</f>
        <v>1.0789982605689343</v>
      </c>
      <c r="O8" s="98">
        <v>98981</v>
      </c>
      <c r="P8" s="99">
        <f>SUM(O8/I8)</f>
        <v>1.0722325132971522</v>
      </c>
    </row>
    <row r="9" spans="1:16" ht="15.75">
      <c r="A9" s="25" t="s">
        <v>117</v>
      </c>
      <c r="B9" s="33">
        <v>178310</v>
      </c>
      <c r="C9" s="68">
        <v>79085</v>
      </c>
      <c r="D9" s="69">
        <v>99225</v>
      </c>
      <c r="E9" s="33">
        <v>225633</v>
      </c>
      <c r="F9" s="28">
        <f t="shared" si="0"/>
        <v>1.265397341708261</v>
      </c>
      <c r="G9" s="36">
        <v>98386</v>
      </c>
      <c r="H9" s="28">
        <f t="shared" si="1"/>
        <v>1.2440538660934437</v>
      </c>
      <c r="I9" s="39">
        <v>127247</v>
      </c>
      <c r="J9" s="27">
        <f t="shared" si="2"/>
        <v>1.282408667170572</v>
      </c>
      <c r="K9" s="95">
        <v>253992</v>
      </c>
      <c r="L9" s="96">
        <f>SUM(K9/E9)</f>
        <v>1.1256864022549893</v>
      </c>
      <c r="M9" s="97">
        <v>115436</v>
      </c>
      <c r="N9" s="96">
        <f>SUM(M9/G9)</f>
        <v>1.1732970138027767</v>
      </c>
      <c r="O9" s="98">
        <v>138556</v>
      </c>
      <c r="P9" s="99">
        <f>SUM(O9/I9)</f>
        <v>1.0888743938953374</v>
      </c>
    </row>
    <row r="10" spans="1:16" ht="15.75">
      <c r="A10" s="25" t="s">
        <v>118</v>
      </c>
      <c r="B10" s="33">
        <v>467761</v>
      </c>
      <c r="C10" s="68">
        <v>170014</v>
      </c>
      <c r="D10" s="69">
        <v>297747</v>
      </c>
      <c r="E10" s="33">
        <v>531906</v>
      </c>
      <c r="F10" s="28">
        <f t="shared" si="0"/>
        <v>1.1371319968958506</v>
      </c>
      <c r="G10" s="36">
        <v>191965</v>
      </c>
      <c r="H10" s="28">
        <f t="shared" si="1"/>
        <v>1.129112896584987</v>
      </c>
      <c r="I10" s="39">
        <v>339941</v>
      </c>
      <c r="J10" s="27">
        <f t="shared" si="2"/>
        <v>1.1417109156431466</v>
      </c>
      <c r="K10" s="95">
        <v>594924</v>
      </c>
      <c r="L10" s="96">
        <f>SUM(K10/E10)</f>
        <v>1.1184758209157257</v>
      </c>
      <c r="M10" s="97">
        <v>226233</v>
      </c>
      <c r="N10" s="96">
        <f>SUM(M10/G10)</f>
        <v>1.1785117078634126</v>
      </c>
      <c r="O10" s="98">
        <v>368691</v>
      </c>
      <c r="P10" s="99">
        <f>SUM(O10/I10)</f>
        <v>1.0845734995190341</v>
      </c>
    </row>
    <row r="11" spans="1:16" ht="15.75">
      <c r="A11" s="25" t="s">
        <v>119</v>
      </c>
      <c r="B11" s="33">
        <v>720166</v>
      </c>
      <c r="C11" s="68">
        <v>327944</v>
      </c>
      <c r="D11" s="69">
        <v>392222</v>
      </c>
      <c r="E11" s="33">
        <v>840701</v>
      </c>
      <c r="F11" s="28">
        <f t="shared" si="0"/>
        <v>1.167371133877467</v>
      </c>
      <c r="G11" s="36">
        <v>374020</v>
      </c>
      <c r="H11" s="28">
        <f t="shared" si="1"/>
        <v>1.1404995974922547</v>
      </c>
      <c r="I11" s="39">
        <v>466681</v>
      </c>
      <c r="J11" s="27">
        <f t="shared" si="2"/>
        <v>1.1898389177557607</v>
      </c>
      <c r="K11" s="95">
        <v>970195</v>
      </c>
      <c r="L11" s="96">
        <f>SUM(K11/E11)</f>
        <v>1.1540309812882346</v>
      </c>
      <c r="M11" s="97">
        <v>440359</v>
      </c>
      <c r="N11" s="96">
        <f>SUM(M11/G11)</f>
        <v>1.1773675204534517</v>
      </c>
      <c r="O11" s="98">
        <v>529836</v>
      </c>
      <c r="P11" s="99">
        <f>SUM(O11/I11)</f>
        <v>1.1353279863547048</v>
      </c>
    </row>
    <row r="12" spans="1:16" ht="15.75">
      <c r="A12" s="25" t="s">
        <v>0</v>
      </c>
      <c r="B12" s="33">
        <v>788013</v>
      </c>
      <c r="C12" s="68">
        <v>437609</v>
      </c>
      <c r="D12" s="69">
        <v>350404</v>
      </c>
      <c r="E12" s="33">
        <v>904333</v>
      </c>
      <c r="F12" s="28">
        <f t="shared" si="0"/>
        <v>1.1476117779782822</v>
      </c>
      <c r="G12" s="36">
        <v>497577</v>
      </c>
      <c r="H12" s="28">
        <f t="shared" si="1"/>
        <v>1.1370355728515638</v>
      </c>
      <c r="I12" s="39">
        <v>406756</v>
      </c>
      <c r="J12" s="27">
        <f t="shared" si="2"/>
        <v>1.1608200819625347</v>
      </c>
      <c r="K12" s="95">
        <v>988992</v>
      </c>
      <c r="L12" s="96">
        <f>SUM(K12/E12)</f>
        <v>1.0936148520511804</v>
      </c>
      <c r="M12" s="97">
        <v>545839</v>
      </c>
      <c r="N12" s="96">
        <f>SUM(M12/G12)</f>
        <v>1.0969940330843266</v>
      </c>
      <c r="O12" s="98">
        <v>443153</v>
      </c>
      <c r="P12" s="99">
        <f>SUM(O12/I12)</f>
        <v>1.0894811631543235</v>
      </c>
    </row>
    <row r="13" spans="1:16" ht="15.75">
      <c r="A13" s="25" t="s">
        <v>1</v>
      </c>
      <c r="B13" s="33">
        <v>725582</v>
      </c>
      <c r="C13" s="68">
        <v>449263</v>
      </c>
      <c r="D13" s="69">
        <v>276319</v>
      </c>
      <c r="E13" s="33">
        <v>847338</v>
      </c>
      <c r="F13" s="28">
        <f t="shared" si="0"/>
        <v>1.1678046037525738</v>
      </c>
      <c r="G13" s="36">
        <v>510855</v>
      </c>
      <c r="H13" s="28">
        <f t="shared" si="1"/>
        <v>1.137095643309153</v>
      </c>
      <c r="I13" s="39">
        <v>336483</v>
      </c>
      <c r="J13" s="27">
        <f t="shared" si="2"/>
        <v>1.2177338510923967</v>
      </c>
      <c r="K13" s="95">
        <v>921743</v>
      </c>
      <c r="L13" s="96">
        <f>SUM(K13/E13)</f>
        <v>1.0878102953012847</v>
      </c>
      <c r="M13" s="97">
        <v>554645</v>
      </c>
      <c r="N13" s="96">
        <f>SUM(M13/G13)</f>
        <v>1.0857190396492156</v>
      </c>
      <c r="O13" s="98">
        <v>367098</v>
      </c>
      <c r="P13" s="99">
        <f>SUM(O13/I13)</f>
        <v>1.0909852800884443</v>
      </c>
    </row>
    <row r="14" spans="1:16" ht="15.75">
      <c r="A14" s="25" t="s">
        <v>2</v>
      </c>
      <c r="B14" s="33">
        <v>667613</v>
      </c>
      <c r="C14" s="68">
        <v>430738</v>
      </c>
      <c r="D14" s="69">
        <v>236875</v>
      </c>
      <c r="E14" s="33">
        <v>792252</v>
      </c>
      <c r="F14" s="28">
        <f t="shared" si="0"/>
        <v>1.1866934885929423</v>
      </c>
      <c r="G14" s="36">
        <v>500631</v>
      </c>
      <c r="H14" s="28">
        <f t="shared" si="1"/>
        <v>1.1622633712372719</v>
      </c>
      <c r="I14" s="39">
        <v>291621</v>
      </c>
      <c r="J14" s="27">
        <f t="shared" si="2"/>
        <v>1.231117678100264</v>
      </c>
      <c r="K14" s="95">
        <v>853213</v>
      </c>
      <c r="L14" s="96">
        <f>SUM(K14/E14)</f>
        <v>1.076946476626124</v>
      </c>
      <c r="M14" s="97">
        <v>537455</v>
      </c>
      <c r="N14" s="96">
        <f>SUM(M14/G14)</f>
        <v>1.0735551733712054</v>
      </c>
      <c r="O14" s="98">
        <v>315758</v>
      </c>
      <c r="P14" s="99">
        <f>SUM(O14/I14)</f>
        <v>1.082768387736137</v>
      </c>
    </row>
    <row r="15" spans="1:16" ht="15.75">
      <c r="A15" s="25" t="s">
        <v>3</v>
      </c>
      <c r="B15" s="33">
        <v>546825</v>
      </c>
      <c r="C15" s="68">
        <v>341412</v>
      </c>
      <c r="D15" s="69">
        <v>205413</v>
      </c>
      <c r="E15" s="33">
        <v>647307</v>
      </c>
      <c r="F15" s="28">
        <f t="shared" si="0"/>
        <v>1.1837553147716362</v>
      </c>
      <c r="G15" s="36">
        <v>394931</v>
      </c>
      <c r="H15" s="28">
        <f t="shared" si="1"/>
        <v>1.1567578175342401</v>
      </c>
      <c r="I15" s="39">
        <v>252376</v>
      </c>
      <c r="J15" s="27">
        <f t="shared" si="2"/>
        <v>1.2286272047046682</v>
      </c>
      <c r="K15" s="95">
        <v>707576</v>
      </c>
      <c r="L15" s="96">
        <f>SUM(K15/E15)</f>
        <v>1.093107289122472</v>
      </c>
      <c r="M15" s="97">
        <v>431333</v>
      </c>
      <c r="N15" s="96">
        <f>SUM(M15/G15)</f>
        <v>1.0921730631426756</v>
      </c>
      <c r="O15" s="98">
        <v>276243</v>
      </c>
      <c r="P15" s="99">
        <f>SUM(O15/I15)</f>
        <v>1.0945692141883538</v>
      </c>
    </row>
    <row r="16" spans="1:16" ht="15.75">
      <c r="A16" s="25" t="s">
        <v>4</v>
      </c>
      <c r="B16" s="33">
        <v>425906</v>
      </c>
      <c r="C16" s="68">
        <v>252893</v>
      </c>
      <c r="D16" s="69">
        <v>173013</v>
      </c>
      <c r="E16" s="33">
        <v>509119</v>
      </c>
      <c r="F16" s="28">
        <f t="shared" si="0"/>
        <v>1.1953787925035102</v>
      </c>
      <c r="G16" s="36">
        <v>293848</v>
      </c>
      <c r="H16" s="28">
        <f t="shared" si="1"/>
        <v>1.1619459613354264</v>
      </c>
      <c r="I16" s="39">
        <v>215271</v>
      </c>
      <c r="J16" s="27">
        <f t="shared" si="2"/>
        <v>1.2442475420922128</v>
      </c>
      <c r="K16" s="95">
        <v>575488</v>
      </c>
      <c r="L16" s="96">
        <f>SUM(K16/E16)</f>
        <v>1.1303604854660698</v>
      </c>
      <c r="M16" s="97">
        <v>328281</v>
      </c>
      <c r="N16" s="96">
        <f>SUM(M16/G16)</f>
        <v>1.1171796302850454</v>
      </c>
      <c r="O16" s="98">
        <v>247207</v>
      </c>
      <c r="P16" s="99">
        <f>SUM(O16/I16)</f>
        <v>1.148352541680022</v>
      </c>
    </row>
    <row r="17" spans="1:16" ht="15.75">
      <c r="A17" s="25" t="s">
        <v>5</v>
      </c>
      <c r="B17" s="33">
        <v>319588</v>
      </c>
      <c r="C17" s="68">
        <v>185510</v>
      </c>
      <c r="D17" s="69">
        <v>134078</v>
      </c>
      <c r="E17" s="33">
        <v>385994</v>
      </c>
      <c r="F17" s="28">
        <f t="shared" si="0"/>
        <v>1.2077862748288422</v>
      </c>
      <c r="G17" s="36">
        <v>218291</v>
      </c>
      <c r="H17" s="28">
        <f t="shared" si="1"/>
        <v>1.176707455123713</v>
      </c>
      <c r="I17" s="39">
        <v>167703</v>
      </c>
      <c r="J17" s="27">
        <f t="shared" si="2"/>
        <v>1.250786855412521</v>
      </c>
      <c r="K17" s="95">
        <v>436386</v>
      </c>
      <c r="L17" s="96">
        <f>SUM(K17/E17)</f>
        <v>1.1305512520920014</v>
      </c>
      <c r="M17" s="97">
        <v>243452</v>
      </c>
      <c r="N17" s="96">
        <f>SUM(M17/G17)</f>
        <v>1.1152635701884182</v>
      </c>
      <c r="O17" s="98">
        <v>192934</v>
      </c>
      <c r="P17" s="99">
        <f>SUM(O17/I17)</f>
        <v>1.1504504987984712</v>
      </c>
    </row>
    <row r="18" spans="1:16" ht="15.75">
      <c r="A18" s="25" t="s">
        <v>6</v>
      </c>
      <c r="B18" s="33">
        <v>226242</v>
      </c>
      <c r="C18" s="68">
        <v>120241</v>
      </c>
      <c r="D18" s="69">
        <v>106001</v>
      </c>
      <c r="E18" s="33">
        <v>269404</v>
      </c>
      <c r="F18" s="28">
        <f t="shared" si="0"/>
        <v>1.1907780164602506</v>
      </c>
      <c r="G18" s="36">
        <v>141053</v>
      </c>
      <c r="H18" s="28">
        <f t="shared" si="1"/>
        <v>1.1730857195133109</v>
      </c>
      <c r="I18" s="39">
        <v>128351</v>
      </c>
      <c r="J18" s="27">
        <f t="shared" si="2"/>
        <v>1.2108470674804954</v>
      </c>
      <c r="K18" s="95">
        <v>283565</v>
      </c>
      <c r="L18" s="96">
        <f>SUM(K18/E18)</f>
        <v>1.052564178705587</v>
      </c>
      <c r="M18" s="97">
        <v>150814</v>
      </c>
      <c r="N18" s="96">
        <f>SUM(M18/G18)</f>
        <v>1.0692009386542647</v>
      </c>
      <c r="O18" s="98">
        <v>132751</v>
      </c>
      <c r="P18" s="99">
        <f>SUM(O18/I18)</f>
        <v>1.0342809950837937</v>
      </c>
    </row>
    <row r="19" spans="1:16" ht="15.75">
      <c r="A19" s="25" t="s">
        <v>7</v>
      </c>
      <c r="B19" s="33">
        <v>152837</v>
      </c>
      <c r="C19" s="68">
        <v>77922</v>
      </c>
      <c r="D19" s="69">
        <v>74915</v>
      </c>
      <c r="E19" s="33">
        <v>186598</v>
      </c>
      <c r="F19" s="28">
        <f t="shared" si="0"/>
        <v>1.2208954637947618</v>
      </c>
      <c r="G19" s="36">
        <v>92840</v>
      </c>
      <c r="H19" s="28">
        <f t="shared" si="1"/>
        <v>1.1914478581145247</v>
      </c>
      <c r="I19" s="39">
        <v>93758</v>
      </c>
      <c r="J19" s="27">
        <f t="shared" si="2"/>
        <v>1.251525061736635</v>
      </c>
      <c r="K19" s="95">
        <v>197917</v>
      </c>
      <c r="L19" s="96">
        <f>SUM(K19/E19)</f>
        <v>1.060659814145918</v>
      </c>
      <c r="M19" s="97">
        <v>99286</v>
      </c>
      <c r="N19" s="96">
        <f>SUM(M19/G19)</f>
        <v>1.0694312796208532</v>
      </c>
      <c r="O19" s="98">
        <v>98631</v>
      </c>
      <c r="P19" s="99">
        <f>SUM(O19/I19)</f>
        <v>1.0519742315322427</v>
      </c>
    </row>
    <row r="20" spans="1:16" ht="16.5" thickBot="1">
      <c r="A20" s="8" t="s">
        <v>8</v>
      </c>
      <c r="B20" s="35">
        <v>164727</v>
      </c>
      <c r="C20" s="53">
        <v>87729</v>
      </c>
      <c r="D20" s="43">
        <v>76998</v>
      </c>
      <c r="E20" s="35">
        <v>203391</v>
      </c>
      <c r="F20" s="17">
        <f t="shared" si="0"/>
        <v>1.2347156203901</v>
      </c>
      <c r="G20" s="38">
        <v>106135</v>
      </c>
      <c r="H20" s="17">
        <f t="shared" si="1"/>
        <v>1.2098051955453726</v>
      </c>
      <c r="I20" s="41">
        <v>97256</v>
      </c>
      <c r="J20" s="20">
        <f t="shared" si="2"/>
        <v>1.2630977427985142</v>
      </c>
      <c r="K20" s="100">
        <v>221752</v>
      </c>
      <c r="L20" s="108">
        <f>SUM(K20/E20)</f>
        <v>1.0902743975888805</v>
      </c>
      <c r="M20" s="101">
        <v>115525</v>
      </c>
      <c r="N20" s="108">
        <f>SUM(M20/G20)</f>
        <v>1.0884722287652517</v>
      </c>
      <c r="O20" s="102">
        <v>106227</v>
      </c>
      <c r="P20" s="109">
        <f>SUM(O20/I20)</f>
        <v>1.092241095665049</v>
      </c>
    </row>
  </sheetData>
  <mergeCells count="3">
    <mergeCell ref="B2:D2"/>
    <mergeCell ref="E2:J2"/>
    <mergeCell ref="K2:P2"/>
  </mergeCells>
  <printOptions/>
  <pageMargins left="0" right="0" top="0.984251968503937" bottom="0.984251968503937" header="0.5118110236220472" footer="0.5118110236220472"/>
  <pageSetup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L18" sqref="L18"/>
    </sheetView>
  </sheetViews>
  <sheetFormatPr defaultColWidth="11.19921875" defaultRowHeight="15"/>
  <cols>
    <col min="2" max="2" width="10.59765625" style="0" hidden="1" customWidth="1"/>
    <col min="3" max="3" width="9.09765625" style="0" customWidth="1"/>
    <col min="4" max="4" width="6.3984375" style="0" customWidth="1"/>
    <col min="5" max="5" width="9.09765625" style="110" customWidth="1"/>
    <col min="6" max="6" width="6.3984375" style="0" customWidth="1"/>
    <col min="7" max="7" width="9.09765625" style="110" customWidth="1"/>
    <col min="8" max="8" width="6.3984375" style="0" customWidth="1"/>
    <col min="9" max="9" width="9.09765625" style="110" customWidth="1"/>
    <col min="10" max="10" width="6.3984375" style="0" customWidth="1"/>
  </cols>
  <sheetData>
    <row r="1" ht="16.5" thickBot="1">
      <c r="A1" t="s">
        <v>27</v>
      </c>
    </row>
    <row r="2" spans="1:10" ht="15.75">
      <c r="A2" s="63"/>
      <c r="B2" s="49"/>
      <c r="C2" s="63" t="s">
        <v>28</v>
      </c>
      <c r="D2" s="50"/>
      <c r="E2" s="111" t="s">
        <v>105</v>
      </c>
      <c r="F2" s="50"/>
      <c r="G2" s="111" t="s">
        <v>111</v>
      </c>
      <c r="H2" s="50"/>
      <c r="I2" s="111" t="s">
        <v>18</v>
      </c>
      <c r="J2" s="50"/>
    </row>
    <row r="3" spans="1:10" ht="16.5" thickBot="1">
      <c r="A3" s="47"/>
      <c r="B3" s="48"/>
      <c r="C3" s="47"/>
      <c r="D3" s="61" t="s">
        <v>112</v>
      </c>
      <c r="E3" s="112"/>
      <c r="F3" s="61" t="s">
        <v>112</v>
      </c>
      <c r="G3" s="112"/>
      <c r="H3" s="61" t="s">
        <v>112</v>
      </c>
      <c r="I3" s="112"/>
      <c r="J3" s="61" t="s">
        <v>112</v>
      </c>
    </row>
    <row r="4" spans="1:10" ht="15.75">
      <c r="A4" s="5" t="s">
        <v>63</v>
      </c>
      <c r="B4" s="6">
        <f>SUM(B5+B6+B7+B8+B9+B10+B11+B12+B13+B14+B15+B16+B17+B18+B19)</f>
        <v>4072441</v>
      </c>
      <c r="C4" s="34">
        <f>SUM(C5+C6+C7+C8+C9+C10+C11+C12+C13+C14+C15+C16+C17+C18+C19)</f>
        <v>4514936</v>
      </c>
      <c r="D4" s="19">
        <f aca="true" t="shared" si="0" ref="D4:D19">SUM(C4/B4)</f>
        <v>1.1086559633399231</v>
      </c>
      <c r="E4" s="37">
        <f>SUM(E5+E6+E7+E8+E9+E10+E11+E12+E13+E14+E15+E16+E17+E18+E19)</f>
        <v>4483516</v>
      </c>
      <c r="F4" s="19">
        <f aca="true" t="shared" si="1" ref="F4:F19">SUM(E4/C4)</f>
        <v>0.993040875883955</v>
      </c>
      <c r="G4" s="37">
        <f>SUM(G5+G6+G7+G8+G9+G10+G11+G12+G13+G14+G15+G16+G17+G18+G19)</f>
        <v>5374288</v>
      </c>
      <c r="H4" s="19">
        <f aca="true" t="shared" si="2" ref="H4:H19">SUM(G4/E4)</f>
        <v>1.198677109661257</v>
      </c>
      <c r="I4" s="78">
        <f>SUM(I5+I6+I7+I8+I9+I10+I11+I12+I13+I14+I15+I16+I17+I18+I19)</f>
        <v>5979701</v>
      </c>
      <c r="J4" s="24">
        <f>SUM(I4/G4)</f>
        <v>1.1126498989261462</v>
      </c>
    </row>
    <row r="5" spans="1:10" ht="15.75">
      <c r="A5" s="25" t="s">
        <v>29</v>
      </c>
      <c r="B5" s="26">
        <v>2415226</v>
      </c>
      <c r="C5" s="33">
        <v>2745337</v>
      </c>
      <c r="D5" s="27">
        <f t="shared" si="0"/>
        <v>1.1366791347890426</v>
      </c>
      <c r="E5" s="36">
        <v>2836755</v>
      </c>
      <c r="F5" s="27">
        <f t="shared" si="1"/>
        <v>1.0332993727181763</v>
      </c>
      <c r="G5" s="36">
        <v>3469259</v>
      </c>
      <c r="H5" s="27">
        <f t="shared" si="2"/>
        <v>1.222967439909333</v>
      </c>
      <c r="I5" s="33">
        <v>3943679</v>
      </c>
      <c r="J5" s="27">
        <f>SUM(I5/G5)</f>
        <v>1.1367496632566205</v>
      </c>
    </row>
    <row r="6" spans="1:10" ht="15.75">
      <c r="A6" s="25" t="s">
        <v>30</v>
      </c>
      <c r="B6" s="26">
        <v>848129</v>
      </c>
      <c r="C6" s="33">
        <v>925603</v>
      </c>
      <c r="D6" s="27">
        <f t="shared" si="0"/>
        <v>1.0913469531168019</v>
      </c>
      <c r="E6" s="36">
        <v>823844</v>
      </c>
      <c r="F6" s="27">
        <f t="shared" si="1"/>
        <v>0.8900619380014974</v>
      </c>
      <c r="G6" s="36">
        <v>980172</v>
      </c>
      <c r="H6" s="27">
        <f t="shared" si="2"/>
        <v>1.1897543709731453</v>
      </c>
      <c r="I6" s="33">
        <v>1032753</v>
      </c>
      <c r="J6" s="27">
        <f>SUM(I6/G6)</f>
        <v>1.0536446664462973</v>
      </c>
    </row>
    <row r="7" spans="1:10" ht="15.75">
      <c r="A7" s="25" t="s">
        <v>31</v>
      </c>
      <c r="B7" s="26">
        <v>321069</v>
      </c>
      <c r="C7" s="33">
        <v>291235</v>
      </c>
      <c r="D7" s="27">
        <f t="shared" si="0"/>
        <v>0.9070791636688686</v>
      </c>
      <c r="E7" s="36">
        <v>247391</v>
      </c>
      <c r="F7" s="27">
        <f t="shared" si="1"/>
        <v>0.8494549075488866</v>
      </c>
      <c r="G7" s="36">
        <v>281196</v>
      </c>
      <c r="H7" s="27">
        <f t="shared" si="2"/>
        <v>1.1366460380531225</v>
      </c>
      <c r="I7" s="33">
        <v>314061</v>
      </c>
      <c r="J7" s="27">
        <f>SUM(I7/G7)</f>
        <v>1.1168757734818417</v>
      </c>
    </row>
    <row r="8" spans="1:10" ht="15.75">
      <c r="A8" s="25" t="s">
        <v>32</v>
      </c>
      <c r="B8" s="26">
        <v>78366</v>
      </c>
      <c r="C8" s="33">
        <v>91764</v>
      </c>
      <c r="D8" s="27">
        <f t="shared" si="0"/>
        <v>1.1709670009953297</v>
      </c>
      <c r="E8" s="36">
        <v>87575</v>
      </c>
      <c r="F8" s="27">
        <f t="shared" si="1"/>
        <v>0.9543502898740247</v>
      </c>
      <c r="G8" s="36">
        <v>99843</v>
      </c>
      <c r="H8" s="27">
        <f t="shared" si="2"/>
        <v>1.1400856408792464</v>
      </c>
      <c r="I8" s="33">
        <v>107332</v>
      </c>
      <c r="J8" s="27">
        <f>SUM(I8/G8)</f>
        <v>1.075007762186633</v>
      </c>
    </row>
    <row r="9" spans="1:10" ht="15.75">
      <c r="A9" s="25" t="s">
        <v>33</v>
      </c>
      <c r="B9" s="26">
        <v>76179</v>
      </c>
      <c r="C9" s="33">
        <v>91664</v>
      </c>
      <c r="D9" s="27">
        <f t="shared" si="0"/>
        <v>1.2032712427309364</v>
      </c>
      <c r="E9" s="36">
        <v>89452</v>
      </c>
      <c r="F9" s="27">
        <f t="shared" si="1"/>
        <v>0.9758683888985862</v>
      </c>
      <c r="G9" s="36">
        <v>100052</v>
      </c>
      <c r="H9" s="27">
        <f t="shared" si="2"/>
        <v>1.1184993068908464</v>
      </c>
      <c r="I9" s="33">
        <v>112111</v>
      </c>
      <c r="J9" s="27">
        <f>SUM(I9/G9)</f>
        <v>1.120527325790589</v>
      </c>
    </row>
    <row r="10" spans="1:10" ht="15.75">
      <c r="A10" s="25" t="s">
        <v>34</v>
      </c>
      <c r="B10" s="26">
        <v>73732</v>
      </c>
      <c r="C10" s="33">
        <v>86112</v>
      </c>
      <c r="D10" s="27">
        <f t="shared" si="0"/>
        <v>1.167905387077524</v>
      </c>
      <c r="E10" s="36">
        <v>91135</v>
      </c>
      <c r="F10" s="27">
        <f t="shared" si="1"/>
        <v>1.058331010776663</v>
      </c>
      <c r="G10" s="36">
        <v>102114</v>
      </c>
      <c r="H10" s="27">
        <f t="shared" si="2"/>
        <v>1.1204696329620891</v>
      </c>
      <c r="I10" s="33">
        <v>108940</v>
      </c>
      <c r="J10" s="27">
        <f>SUM(I10/G10)</f>
        <v>1.0668468574338485</v>
      </c>
    </row>
    <row r="11" spans="1:10" ht="15.75">
      <c r="A11" s="25" t="s">
        <v>35</v>
      </c>
      <c r="B11" s="26">
        <v>79735</v>
      </c>
      <c r="C11" s="33">
        <v>89957</v>
      </c>
      <c r="D11" s="27">
        <f t="shared" si="0"/>
        <v>1.1281996613783156</v>
      </c>
      <c r="E11" s="36">
        <v>102024</v>
      </c>
      <c r="F11" s="27">
        <f t="shared" si="1"/>
        <v>1.1341418677812733</v>
      </c>
      <c r="G11" s="36">
        <v>117188</v>
      </c>
      <c r="H11" s="27">
        <f t="shared" si="2"/>
        <v>1.1486316945032542</v>
      </c>
      <c r="I11" s="33">
        <v>131122</v>
      </c>
      <c r="J11" s="27">
        <f>SUM(I11/G11)</f>
        <v>1.1189029593473734</v>
      </c>
    </row>
    <row r="12" spans="1:10" ht="15.75">
      <c r="A12" s="25" t="s">
        <v>36</v>
      </c>
      <c r="B12" s="26">
        <v>46316</v>
      </c>
      <c r="C12" s="33">
        <v>47141</v>
      </c>
      <c r="D12" s="27">
        <f t="shared" si="0"/>
        <v>1.0178124190344588</v>
      </c>
      <c r="E12" s="36">
        <v>50329</v>
      </c>
      <c r="F12" s="27">
        <f t="shared" si="1"/>
        <v>1.067626906514499</v>
      </c>
      <c r="G12" s="36">
        <v>55058</v>
      </c>
      <c r="H12" s="27">
        <f t="shared" si="2"/>
        <v>1.093961731804725</v>
      </c>
      <c r="I12" s="33">
        <v>60296</v>
      </c>
      <c r="J12" s="27">
        <f>SUM(I12/G12)</f>
        <v>1.095136038359548</v>
      </c>
    </row>
    <row r="13" spans="1:10" ht="15.75">
      <c r="A13" s="25" t="s">
        <v>37</v>
      </c>
      <c r="B13" s="26">
        <v>87891</v>
      </c>
      <c r="C13" s="33">
        <v>96492</v>
      </c>
      <c r="D13" s="27">
        <f t="shared" si="0"/>
        <v>1.0978598491313103</v>
      </c>
      <c r="E13" s="36">
        <v>99413</v>
      </c>
      <c r="F13" s="27">
        <f t="shared" si="1"/>
        <v>1.0302719396426647</v>
      </c>
      <c r="G13" s="36">
        <v>108221</v>
      </c>
      <c r="H13" s="27">
        <f t="shared" si="2"/>
        <v>1.0886000824841822</v>
      </c>
      <c r="I13" s="33">
        <v>104875</v>
      </c>
      <c r="J13" s="27">
        <f>SUM(I13/G13)</f>
        <v>0.9690817863446096</v>
      </c>
    </row>
    <row r="14" spans="1:10" ht="15.75">
      <c r="A14" s="25" t="s">
        <v>38</v>
      </c>
      <c r="B14" s="26">
        <v>16930</v>
      </c>
      <c r="C14" s="33">
        <v>17477</v>
      </c>
      <c r="D14" s="27">
        <f t="shared" si="0"/>
        <v>1.032309509746013</v>
      </c>
      <c r="E14" s="36">
        <v>16005</v>
      </c>
      <c r="F14" s="27">
        <f t="shared" si="1"/>
        <v>0.9157750185958689</v>
      </c>
      <c r="G14" s="36">
        <v>17153</v>
      </c>
      <c r="H14" s="27">
        <f t="shared" si="2"/>
        <v>1.071727585129647</v>
      </c>
      <c r="I14" s="33">
        <v>17640</v>
      </c>
      <c r="J14" s="27">
        <f>SUM(I14/G14)</f>
        <v>1.0283915350084534</v>
      </c>
    </row>
    <row r="15" spans="1:10" ht="15.75">
      <c r="A15" s="25" t="s">
        <v>39</v>
      </c>
      <c r="B15" s="26">
        <v>14831</v>
      </c>
      <c r="C15" s="33">
        <v>18121</v>
      </c>
      <c r="D15" s="27">
        <f t="shared" si="0"/>
        <v>1.2218326478322432</v>
      </c>
      <c r="E15" s="36">
        <v>24215</v>
      </c>
      <c r="F15" s="27">
        <f t="shared" si="1"/>
        <v>1.3362949064621157</v>
      </c>
      <c r="G15" s="36">
        <v>26386</v>
      </c>
      <c r="H15" s="27">
        <f t="shared" si="2"/>
        <v>1.089655172413793</v>
      </c>
      <c r="I15" s="33">
        <v>28830</v>
      </c>
      <c r="J15" s="27">
        <f>SUM(I15/G15)</f>
        <v>1.0926248768286213</v>
      </c>
    </row>
    <row r="16" spans="1:10" ht="15.75">
      <c r="A16" s="25" t="s">
        <v>40</v>
      </c>
      <c r="B16" s="26">
        <v>7358</v>
      </c>
      <c r="C16" s="33">
        <v>7148</v>
      </c>
      <c r="D16" s="27">
        <f t="shared" si="0"/>
        <v>0.9714596357705898</v>
      </c>
      <c r="E16" s="36">
        <v>8019</v>
      </c>
      <c r="F16" s="27">
        <f t="shared" si="1"/>
        <v>1.121852266368215</v>
      </c>
      <c r="G16" s="36">
        <v>9492</v>
      </c>
      <c r="H16" s="27">
        <f t="shared" si="2"/>
        <v>1.1836887392442947</v>
      </c>
      <c r="I16" s="33">
        <v>9438</v>
      </c>
      <c r="J16" s="27">
        <f>SUM(I16/G16)</f>
        <v>0.9943109987357776</v>
      </c>
    </row>
    <row r="17" spans="1:10" ht="15.75">
      <c r="A17" s="25" t="s">
        <v>41</v>
      </c>
      <c r="B17" s="26">
        <v>5363</v>
      </c>
      <c r="C17" s="33">
        <v>5367</v>
      </c>
      <c r="D17" s="27">
        <f t="shared" si="0"/>
        <v>1.000745851202685</v>
      </c>
      <c r="E17" s="36">
        <v>5658</v>
      </c>
      <c r="F17" s="27">
        <f t="shared" si="1"/>
        <v>1.0542202347680267</v>
      </c>
      <c r="G17" s="36">
        <v>6167</v>
      </c>
      <c r="H17" s="27">
        <f t="shared" si="2"/>
        <v>1.0899611170024743</v>
      </c>
      <c r="I17" s="33">
        <v>6785</v>
      </c>
      <c r="J17" s="27">
        <f>SUM(I17/G17)</f>
        <v>1.1002107994162478</v>
      </c>
    </row>
    <row r="18" spans="1:10" ht="15.75">
      <c r="A18" s="25" t="s">
        <v>42</v>
      </c>
      <c r="B18" s="26">
        <v>1019</v>
      </c>
      <c r="C18" s="33">
        <v>1202</v>
      </c>
      <c r="D18" s="27">
        <f t="shared" si="0"/>
        <v>1.1795878312070658</v>
      </c>
      <c r="E18" s="36">
        <v>1342</v>
      </c>
      <c r="F18" s="27">
        <f t="shared" si="1"/>
        <v>1.1164725457570714</v>
      </c>
      <c r="G18" s="36">
        <v>1653</v>
      </c>
      <c r="H18" s="27">
        <f t="shared" si="2"/>
        <v>1.2317436661698957</v>
      </c>
      <c r="I18" s="33">
        <v>1578</v>
      </c>
      <c r="J18" s="27">
        <f>SUM(I18/G18)</f>
        <v>0.9546279491833031</v>
      </c>
    </row>
    <row r="19" spans="1:10" ht="16.5" thickBot="1">
      <c r="A19" s="8" t="s">
        <v>43</v>
      </c>
      <c r="B19" s="9">
        <v>297</v>
      </c>
      <c r="C19" s="35">
        <v>316</v>
      </c>
      <c r="D19" s="20">
        <f t="shared" si="0"/>
        <v>1.063973063973064</v>
      </c>
      <c r="E19" s="38">
        <v>359</v>
      </c>
      <c r="F19" s="20">
        <f t="shared" si="1"/>
        <v>1.1360759493670887</v>
      </c>
      <c r="G19" s="38">
        <v>334</v>
      </c>
      <c r="H19" s="20">
        <f t="shared" si="2"/>
        <v>0.9303621169916435</v>
      </c>
      <c r="I19" s="35">
        <v>261</v>
      </c>
      <c r="J19" s="89">
        <f>SUM(I19/G19)</f>
        <v>0.781437125748503</v>
      </c>
    </row>
  </sheetData>
  <printOptions/>
  <pageMargins left="0.75" right="0.75" top="1" bottom="1" header="0.512" footer="0.512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2">
      <selection activeCell="I16" sqref="I16"/>
    </sheetView>
  </sheetViews>
  <sheetFormatPr defaultColWidth="11.19921875" defaultRowHeight="15"/>
  <cols>
    <col min="1" max="1" width="8.69921875" style="0" customWidth="1"/>
    <col min="2" max="3" width="10.59765625" style="0" hidden="1" customWidth="1"/>
    <col min="4" max="4" width="9.59765625" style="0" hidden="1" customWidth="1"/>
    <col min="5" max="5" width="9.59765625" style="0" customWidth="1"/>
    <col min="6" max="6" width="7.09765625" style="0" customWidth="1"/>
    <col min="7" max="7" width="7" style="0" customWidth="1"/>
    <col min="8" max="9" width="9.59765625" style="0" customWidth="1"/>
    <col min="10" max="11" width="7.09765625" style="0" customWidth="1"/>
  </cols>
  <sheetData>
    <row r="1" ht="16.5" thickBot="1">
      <c r="A1" t="s">
        <v>21</v>
      </c>
    </row>
    <row r="2" spans="1:7" ht="15.75">
      <c r="A2" s="63" t="s">
        <v>23</v>
      </c>
      <c r="B2" s="3" t="s">
        <v>54</v>
      </c>
      <c r="C2" s="3" t="s">
        <v>55</v>
      </c>
      <c r="D2" s="63" t="s">
        <v>54</v>
      </c>
      <c r="E2" s="113">
        <v>2005</v>
      </c>
      <c r="F2" s="3"/>
      <c r="G2" s="4"/>
    </row>
    <row r="3" spans="1:7" ht="15.75">
      <c r="A3" s="44"/>
      <c r="B3" s="6"/>
      <c r="C3" s="6"/>
      <c r="D3" s="5"/>
      <c r="E3" s="114"/>
      <c r="F3" s="51" t="s">
        <v>64</v>
      </c>
      <c r="G3" s="120" t="s">
        <v>113</v>
      </c>
    </row>
    <row r="4" spans="1:7" ht="15.75">
      <c r="A4" s="116" t="s">
        <v>44</v>
      </c>
      <c r="B4" s="26">
        <v>3312692</v>
      </c>
      <c r="C4" s="26">
        <v>3295265</v>
      </c>
      <c r="D4" s="33">
        <v>3688500</v>
      </c>
      <c r="E4" s="39">
        <v>3852302</v>
      </c>
      <c r="F4" s="28">
        <f>SUM(E4/D4)</f>
        <v>1.044408838281144</v>
      </c>
      <c r="G4" s="27">
        <f>SUM(E4/E24)</f>
        <v>0.5170803678821622</v>
      </c>
    </row>
    <row r="5" spans="1:7" ht="15.75">
      <c r="A5" s="116" t="s">
        <v>45</v>
      </c>
      <c r="B5" s="26">
        <v>1087028</v>
      </c>
      <c r="C5" s="26">
        <v>1028881</v>
      </c>
      <c r="D5" s="33">
        <v>1263176</v>
      </c>
      <c r="E5" s="39">
        <v>1339213</v>
      </c>
      <c r="F5" s="28">
        <f>SUM(E5/D5)</f>
        <v>1.060195095536964</v>
      </c>
      <c r="G5" s="27">
        <f>SUM(E5/E24)</f>
        <v>0.17975764898820862</v>
      </c>
    </row>
    <row r="6" spans="1:7" ht="15.75">
      <c r="A6" s="116" t="s">
        <v>22</v>
      </c>
      <c r="B6" s="26"/>
      <c r="C6" s="26"/>
      <c r="D6" s="33">
        <v>361952</v>
      </c>
      <c r="E6" s="39">
        <v>481646</v>
      </c>
      <c r="F6" s="28">
        <f>SUM(E6/D6)</f>
        <v>1.3306902572716823</v>
      </c>
      <c r="G6" s="27">
        <f>SUM(E6/E24)</f>
        <v>0.06464957598572799</v>
      </c>
    </row>
    <row r="7" spans="1:7" ht="15.75">
      <c r="A7" s="116" t="s">
        <v>46</v>
      </c>
      <c r="B7" s="26">
        <v>115550</v>
      </c>
      <c r="C7" s="26">
        <v>112462</v>
      </c>
      <c r="D7" s="33">
        <v>158917</v>
      </c>
      <c r="E7" s="39">
        <v>200731</v>
      </c>
      <c r="F7" s="28">
        <f>SUM(E7/D7)</f>
        <v>1.263118483233386</v>
      </c>
      <c r="G7" s="27">
        <f>SUM(E7/E24)</f>
        <v>0.0269433858833898</v>
      </c>
    </row>
    <row r="8" spans="1:7" ht="15.75">
      <c r="A8" s="116" t="s">
        <v>47</v>
      </c>
      <c r="B8" s="26">
        <v>36589</v>
      </c>
      <c r="C8" s="26">
        <v>41310</v>
      </c>
      <c r="D8" s="33">
        <v>42450</v>
      </c>
      <c r="E8" s="39">
        <v>42132</v>
      </c>
      <c r="F8" s="28">
        <f>SUM(E8/D8)</f>
        <v>0.9925088339222615</v>
      </c>
      <c r="G8" s="27">
        <f>SUM(E8/E24)</f>
        <v>0.00565522382710682</v>
      </c>
    </row>
    <row r="9" spans="1:7" ht="15.75">
      <c r="A9" s="116" t="s">
        <v>48</v>
      </c>
      <c r="B9" s="26">
        <v>38227</v>
      </c>
      <c r="C9" s="26">
        <v>36467</v>
      </c>
      <c r="D9" s="33">
        <v>162821</v>
      </c>
      <c r="E9" s="39">
        <v>220760</v>
      </c>
      <c r="F9" s="28">
        <f>SUM(E9/D9)</f>
        <v>1.3558447620392946</v>
      </c>
      <c r="G9" s="27">
        <f>SUM(E9/E24)</f>
        <v>0.029631805090479958</v>
      </c>
    </row>
    <row r="10" spans="1:7" ht="15.75" hidden="1">
      <c r="A10" s="116" t="s">
        <v>49</v>
      </c>
      <c r="B10" s="26">
        <v>303961</v>
      </c>
      <c r="C10" s="26">
        <v>281407</v>
      </c>
      <c r="D10" s="33">
        <v>361952</v>
      </c>
      <c r="E10" s="39">
        <v>922684</v>
      </c>
      <c r="F10" s="28">
        <f>SUM(E10/D10)</f>
        <v>2.5491888427194764</v>
      </c>
      <c r="G10" s="27">
        <f>SUM(D10/D24)</f>
        <v>0.053568315319461934</v>
      </c>
    </row>
    <row r="11" spans="1:7" ht="15.75">
      <c r="A11" s="116" t="s">
        <v>50</v>
      </c>
      <c r="B11" s="26">
        <v>250652</v>
      </c>
      <c r="C11" s="26">
        <v>250695</v>
      </c>
      <c r="D11" s="33">
        <v>311331</v>
      </c>
      <c r="E11" s="39">
        <v>320060</v>
      </c>
      <c r="F11" s="28">
        <f>SUM(E11/D11)</f>
        <v>1.0280376833659353</v>
      </c>
      <c r="G11" s="27">
        <f>SUM(E11/E24)</f>
        <v>0.04296047987524468</v>
      </c>
    </row>
    <row r="12" spans="1:7" ht="15.75">
      <c r="A12" s="116" t="s">
        <v>51</v>
      </c>
      <c r="B12" s="26">
        <v>48617</v>
      </c>
      <c r="C12" s="26">
        <v>48119</v>
      </c>
      <c r="D12" s="33">
        <v>59351</v>
      </c>
      <c r="E12" s="39">
        <v>60608</v>
      </c>
      <c r="F12" s="28">
        <f>SUM(E12/D12)</f>
        <v>1.0211790871257436</v>
      </c>
      <c r="G12" s="27">
        <f>SUM(E12/E24)</f>
        <v>0.00813518954033253</v>
      </c>
    </row>
    <row r="13" spans="1:7" ht="16.5" thickBot="1">
      <c r="A13" s="44" t="s">
        <v>80</v>
      </c>
      <c r="B13" s="6">
        <v>235872</v>
      </c>
      <c r="C13" s="6">
        <v>225599</v>
      </c>
      <c r="D13" s="34">
        <v>350889</v>
      </c>
      <c r="E13" s="40">
        <v>504986</v>
      </c>
      <c r="F13" s="81">
        <f>SUM(E13/D13)</f>
        <v>1.4391616722097302</v>
      </c>
      <c r="G13" s="82">
        <f>SUM(E13/E24)</f>
        <v>0.06778241857864246</v>
      </c>
    </row>
    <row r="14" spans="1:7" ht="18" thickBot="1" thickTop="1">
      <c r="A14" s="117" t="s">
        <v>52</v>
      </c>
      <c r="B14" s="64">
        <f>SUM(B4+B5+B7+B8+B9+B10+B11+B12+B13)</f>
        <v>5429188</v>
      </c>
      <c r="C14" s="64">
        <f>SUM(C4+C5+C7+C8+C9+C10+C11+C12+C13)</f>
        <v>5320205</v>
      </c>
      <c r="D14" s="67">
        <f>SUM(D4+D5+D7+D8+D9+D10+D11+D12+D13)</f>
        <v>6399387</v>
      </c>
      <c r="E14" s="115">
        <f>SUM(E4+E5+E6+E7+E8+E9+E11+E12+E13)</f>
        <v>7022438</v>
      </c>
      <c r="F14" s="65">
        <f>SUM(E14/D14)</f>
        <v>1.0973610441125063</v>
      </c>
      <c r="G14" s="66">
        <f>SUM(E14/E24)</f>
        <v>0.942596095651295</v>
      </c>
    </row>
    <row r="15" spans="1:7" ht="16.5" thickTop="1">
      <c r="A15" s="44" t="s">
        <v>56</v>
      </c>
      <c r="B15" s="6">
        <v>812</v>
      </c>
      <c r="C15" s="6">
        <v>184</v>
      </c>
      <c r="D15" s="34">
        <v>215</v>
      </c>
      <c r="E15" s="40">
        <v>427</v>
      </c>
      <c r="F15" s="118">
        <f>SUM(E15/D15)</f>
        <v>1.986046511627907</v>
      </c>
      <c r="G15" s="119">
        <f>SUM(E15/E24)</f>
        <v>5.7314643837810025E-05</v>
      </c>
    </row>
    <row r="16" spans="1:7" ht="15.75">
      <c r="A16" s="116" t="s">
        <v>57</v>
      </c>
      <c r="B16" s="26">
        <v>3022</v>
      </c>
      <c r="C16" s="26">
        <v>1223</v>
      </c>
      <c r="D16" s="33">
        <v>1857</v>
      </c>
      <c r="E16" s="39">
        <v>1027</v>
      </c>
      <c r="F16" s="28">
        <f>SUM(E16/D16)</f>
        <v>0.5530425417339795</v>
      </c>
      <c r="G16" s="27">
        <f>SUM(E16/E24)</f>
        <v>0.00013785044314152436</v>
      </c>
    </row>
    <row r="17" spans="1:7" ht="15.75">
      <c r="A17" s="116" t="s">
        <v>58</v>
      </c>
      <c r="B17" s="26">
        <v>39198</v>
      </c>
      <c r="C17" s="26">
        <v>41491</v>
      </c>
      <c r="D17" s="33">
        <v>45338</v>
      </c>
      <c r="E17" s="39">
        <v>47256</v>
      </c>
      <c r="F17" s="28">
        <f>SUM(E17/D17)</f>
        <v>1.0423044686576382</v>
      </c>
      <c r="G17" s="27">
        <f>SUM(E17/E24)</f>
        <v>0.00634299955316054</v>
      </c>
    </row>
    <row r="18" spans="1:7" ht="15.75">
      <c r="A18" s="116" t="s">
        <v>59</v>
      </c>
      <c r="B18" s="26">
        <v>5233</v>
      </c>
      <c r="C18" s="26">
        <v>5929</v>
      </c>
      <c r="D18" s="33">
        <v>6797</v>
      </c>
      <c r="E18" s="39">
        <v>6035</v>
      </c>
      <c r="F18" s="28">
        <f>SUM(E18/D18)</f>
        <v>0.8878917169339414</v>
      </c>
      <c r="G18" s="27">
        <f>SUM(E18/E24)</f>
        <v>0.0008100559146631932</v>
      </c>
    </row>
    <row r="19" spans="1:7" ht="15.75">
      <c r="A19" s="116" t="s">
        <v>60</v>
      </c>
      <c r="B19" s="26">
        <v>64563</v>
      </c>
      <c r="C19" s="26">
        <v>65406</v>
      </c>
      <c r="D19" s="33">
        <v>64229</v>
      </c>
      <c r="E19" s="39">
        <v>71094</v>
      </c>
      <c r="F19" s="28">
        <f>SUM(E19/D19)</f>
        <v>1.1068831836086503</v>
      </c>
      <c r="G19" s="27">
        <f>SUM(E19/E24)</f>
        <v>0.00954268685949711</v>
      </c>
    </row>
    <row r="20" spans="1:7" ht="15.75">
      <c r="A20" s="116" t="s">
        <v>61</v>
      </c>
      <c r="B20" s="26">
        <v>114499</v>
      </c>
      <c r="C20" s="26">
        <v>117476</v>
      </c>
      <c r="D20" s="33">
        <v>142542</v>
      </c>
      <c r="E20" s="39">
        <v>177996</v>
      </c>
      <c r="F20" s="28">
        <f>SUM(E20/D20)</f>
        <v>1.2487266910805237</v>
      </c>
      <c r="G20" s="27">
        <f>SUM(E20/E24)</f>
        <v>0.02389175022143989</v>
      </c>
    </row>
    <row r="21" spans="1:7" ht="15.75">
      <c r="A21" s="116" t="s">
        <v>51</v>
      </c>
      <c r="B21" s="26">
        <v>4159</v>
      </c>
      <c r="C21" s="26">
        <v>4260</v>
      </c>
      <c r="D21" s="33">
        <v>2256</v>
      </c>
      <c r="E21" s="39">
        <v>5079</v>
      </c>
      <c r="F21" s="28">
        <f>SUM(E21/D21)</f>
        <v>2.2513297872340425</v>
      </c>
      <c r="G21" s="27">
        <f>SUM(E21/E24)</f>
        <v>0.0006817355411059418</v>
      </c>
    </row>
    <row r="22" spans="1:7" ht="16.5" thickBot="1">
      <c r="A22" s="44" t="s">
        <v>80</v>
      </c>
      <c r="B22" s="6">
        <v>66566</v>
      </c>
      <c r="C22" s="6">
        <v>67136</v>
      </c>
      <c r="D22" s="34">
        <v>94209</v>
      </c>
      <c r="E22" s="40">
        <v>118751</v>
      </c>
      <c r="F22" s="81">
        <f>SUM(E22/D22)</f>
        <v>1.2605058964642444</v>
      </c>
      <c r="G22" s="82">
        <f>SUM(E22/E24)</f>
        <v>0.015939511171858965</v>
      </c>
    </row>
    <row r="23" spans="1:7" ht="18" thickBot="1" thickTop="1">
      <c r="A23" s="117" t="s">
        <v>53</v>
      </c>
      <c r="B23" s="64">
        <f>SUM(B15+B16+B17+B18+B19+B20+B21+B22)</f>
        <v>298052</v>
      </c>
      <c r="C23" s="64">
        <f>SUM(C15+C16+C17+C18+C19+C20+C21+C22)</f>
        <v>303105</v>
      </c>
      <c r="D23" s="67">
        <f>SUM(D15+D16+D17+D18+D19+D20+D21+D22)</f>
        <v>357443</v>
      </c>
      <c r="E23" s="115">
        <f>SUM(E15+E16+E17+E18+E19+E20+E21+E22)</f>
        <v>427665</v>
      </c>
      <c r="F23" s="65">
        <f>SUM(E23/D23)</f>
        <v>1.1964564979591152</v>
      </c>
      <c r="G23" s="66">
        <f>SUM(E23/E24)</f>
        <v>0.05740390434870498</v>
      </c>
    </row>
    <row r="24" spans="1:7" ht="18" thickBot="1" thickTop="1">
      <c r="A24" s="47" t="s">
        <v>63</v>
      </c>
      <c r="B24" s="9">
        <f>SUM(B14+B23)</f>
        <v>5727240</v>
      </c>
      <c r="C24" s="9">
        <f>SUM(C14+C23)</f>
        <v>5623310</v>
      </c>
      <c r="D24" s="35">
        <f>SUM(D14+D23)</f>
        <v>6756830</v>
      </c>
      <c r="E24" s="41">
        <f>SUM(E14+E23)</f>
        <v>7450103</v>
      </c>
      <c r="F24" s="17">
        <f>SUM(E24/D24)</f>
        <v>1.102603291780317</v>
      </c>
      <c r="G24" s="20">
        <f>SUM(E24/E24)</f>
        <v>1</v>
      </c>
    </row>
    <row r="25" ht="15.75">
      <c r="A25" s="121" t="s">
        <v>24</v>
      </c>
    </row>
    <row r="26" ht="15.75">
      <c r="A26" s="121" t="s">
        <v>25</v>
      </c>
    </row>
    <row r="27" ht="15.75">
      <c r="A27" s="121" t="s">
        <v>26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航空新聞社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印南 有理</dc:creator>
  <cp:keywords/>
  <dc:description/>
  <cp:lastModifiedBy>印南 有理</cp:lastModifiedBy>
  <cp:lastPrinted>2006-04-06T12:02:53Z</cp:lastPrinted>
  <dcterms:created xsi:type="dcterms:W3CDTF">2005-03-31T01:50:26Z</dcterms:created>
  <cp:category/>
  <cp:version/>
  <cp:contentType/>
  <cp:contentStatus/>
</cp:coreProperties>
</file>